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645A70F-D87B-4E3E-81E0-917D85B78B3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03正味（1）議案書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0" l="1"/>
  <c r="H78" i="10"/>
  <c r="K10" i="10"/>
  <c r="K12" i="10"/>
  <c r="K14" i="10"/>
  <c r="K16" i="10"/>
  <c r="K17" i="10"/>
  <c r="K18" i="10"/>
  <c r="K19" i="10"/>
  <c r="K20" i="10"/>
  <c r="K22" i="10"/>
  <c r="K23" i="10"/>
  <c r="K25" i="10"/>
  <c r="K24" i="10"/>
  <c r="K57" i="10"/>
  <c r="K58" i="10"/>
  <c r="K115" i="10" l="1"/>
  <c r="K116" i="10"/>
  <c r="K90" i="10" l="1"/>
  <c r="K145" i="10" l="1"/>
  <c r="P142" i="10"/>
  <c r="O142" i="10"/>
  <c r="N142" i="10"/>
  <c r="M142" i="10"/>
  <c r="G152" i="10" s="1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4" i="10"/>
  <c r="H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89" i="10"/>
  <c r="H88" i="10"/>
  <c r="K87" i="10"/>
  <c r="K86" i="10"/>
  <c r="K85" i="10"/>
  <c r="K84" i="10"/>
  <c r="K83" i="10"/>
  <c r="K82" i="10"/>
  <c r="K81" i="10"/>
  <c r="K80" i="10"/>
  <c r="K79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H62" i="10"/>
  <c r="K61" i="10"/>
  <c r="K60" i="10"/>
  <c r="K59" i="10"/>
  <c r="K56" i="10"/>
  <c r="K55" i="10"/>
  <c r="K54" i="10"/>
  <c r="K53" i="10"/>
  <c r="H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H38" i="10"/>
  <c r="P35" i="10"/>
  <c r="O35" i="10"/>
  <c r="N35" i="10"/>
  <c r="M35" i="10"/>
  <c r="K34" i="10"/>
  <c r="K33" i="10"/>
  <c r="K32" i="10"/>
  <c r="H31" i="10"/>
  <c r="K30" i="10"/>
  <c r="K29" i="10" s="1"/>
  <c r="H29" i="10"/>
  <c r="K28" i="10"/>
  <c r="K27" i="10"/>
  <c r="H26" i="10"/>
  <c r="H21" i="10"/>
  <c r="H15" i="10"/>
  <c r="K13" i="10"/>
  <c r="H13" i="10"/>
  <c r="K11" i="10"/>
  <c r="H11" i="10"/>
  <c r="K9" i="10"/>
  <c r="H9" i="10"/>
  <c r="H35" i="10" l="1"/>
  <c r="K31" i="10"/>
  <c r="K26" i="10"/>
  <c r="P143" i="10"/>
  <c r="P146" i="10" s="1"/>
  <c r="K78" i="10"/>
  <c r="K62" i="10"/>
  <c r="H37" i="10"/>
  <c r="H142" i="10" s="1"/>
  <c r="H143" i="10" s="1"/>
  <c r="H146" i="10" s="1"/>
  <c r="H148" i="10" s="1"/>
  <c r="H149" i="10" s="1"/>
  <c r="K52" i="10"/>
  <c r="K38" i="10"/>
  <c r="K21" i="10"/>
  <c r="K15" i="10"/>
  <c r="K113" i="10"/>
  <c r="N143" i="10"/>
  <c r="N146" i="10" s="1"/>
  <c r="M143" i="10"/>
  <c r="M146" i="10" s="1"/>
  <c r="O143" i="10"/>
  <c r="O146" i="10" s="1"/>
  <c r="K88" i="10"/>
  <c r="K35" i="10" l="1"/>
  <c r="K37" i="10"/>
  <c r="K142" i="10" s="1"/>
  <c r="K152" i="10" s="1"/>
  <c r="K143" i="10" l="1"/>
  <c r="K146" i="10" s="1"/>
  <c r="K148" i="10" s="1"/>
  <c r="K149" i="10" s="1"/>
  <c r="N152" i="10"/>
</calcChain>
</file>

<file path=xl/sharedStrings.xml><?xml version="1.0" encoding="utf-8"?>
<sst xmlns="http://schemas.openxmlformats.org/spreadsheetml/2006/main" count="223" uniqueCount="102">
  <si>
    <t>給与手当</t>
    <rPh sb="0" eb="2">
      <t>キュウヨ</t>
    </rPh>
    <rPh sb="2" eb="4">
      <t>テア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</si>
  <si>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</si>
  <si>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福利厚生費</t>
    <rPh sb="0" eb="2">
      <t>フクリ</t>
    </rPh>
    <rPh sb="2" eb="5">
      <t>コウセイヒ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</si>
  <si>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</si>
  <si>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</si>
  <si>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</si>
  <si>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</si>
  <si>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</si>
  <si>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修繕費</t>
    <rPh sb="0" eb="3">
      <t>シュウゼンヒ</t>
    </rPh>
    <phoneticPr fontId="3"/>
  </si>
  <si>
    <t>印刷製本費</t>
    <rPh sb="0" eb="2">
      <t>インサツ</t>
    </rPh>
    <rPh sb="2" eb="3">
      <t>セイ</t>
    </rPh>
    <rPh sb="3" eb="4">
      <t>ホン</t>
    </rPh>
    <rPh sb="4" eb="5">
      <t>ヒ</t>
    </rPh>
    <phoneticPr fontId="3"/>
  </si>
  <si>
    <t>燃料費</t>
    <rPh sb="0" eb="3">
      <t>ネンリョウヒ</t>
    </rPh>
    <phoneticPr fontId="3"/>
  </si>
  <si>
    <t>光熱水道費</t>
    <rPh sb="0" eb="1">
      <t>コウ</t>
    </rPh>
    <rPh sb="1" eb="2">
      <t>ネツ</t>
    </rPh>
    <rPh sb="2" eb="4">
      <t>スイドウ</t>
    </rPh>
    <rPh sb="4" eb="5">
      <t>ヒ</t>
    </rPh>
    <phoneticPr fontId="3"/>
  </si>
  <si>
    <t>賃貸料</t>
    <rPh sb="0" eb="2">
      <t>チンタイ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</si>
  <si>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</si>
  <si>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租税公課</t>
    <rPh sb="0" eb="2">
      <t>ソゼイ</t>
    </rPh>
    <rPh sb="2" eb="4">
      <t>コウカ</t>
    </rPh>
    <phoneticPr fontId="3"/>
  </si>
  <si>
    <t>委託費</t>
    <rPh sb="0" eb="2">
      <t>イタク</t>
    </rPh>
    <rPh sb="2" eb="3">
      <t>ヒ</t>
    </rPh>
    <phoneticPr fontId="3"/>
  </si>
  <si>
    <t>ﾘｰｽ料</t>
    <rPh sb="3" eb="4">
      <t>リョウ</t>
    </rPh>
    <phoneticPr fontId="3"/>
  </si>
  <si>
    <t>図書費</t>
    <rPh sb="0" eb="3">
      <t>トショヒ</t>
    </rPh>
    <phoneticPr fontId="3"/>
  </si>
  <si>
    <t>維持管理費</t>
    <rPh sb="0" eb="2">
      <t>イジ</t>
    </rPh>
    <rPh sb="2" eb="4">
      <t>カンリ</t>
    </rPh>
    <rPh sb="4" eb="5">
      <t>ヒ</t>
    </rPh>
    <phoneticPr fontId="3"/>
  </si>
  <si>
    <t>支払手数料</t>
    <rPh sb="0" eb="2">
      <t>シハライ</t>
    </rPh>
    <rPh sb="2" eb="4">
      <t>テスウ</t>
    </rPh>
    <rPh sb="4" eb="5">
      <t>リョウ</t>
    </rPh>
    <phoneticPr fontId="3"/>
  </si>
  <si>
    <t>雑費</t>
    <rPh sb="0" eb="2">
      <t>ザッピ</t>
    </rPh>
    <phoneticPr fontId="3"/>
  </si>
  <si>
    <t>法人会計</t>
    <rPh sb="0" eb="2">
      <t>ホウジン</t>
    </rPh>
    <rPh sb="2" eb="4">
      <t>カイケイ</t>
    </rPh>
    <phoneticPr fontId="3"/>
  </si>
  <si>
    <t>会議費</t>
    <rPh sb="0" eb="3">
      <t>カイギヒ</t>
    </rPh>
    <phoneticPr fontId="3"/>
  </si>
  <si>
    <t>渉外慶弔費</t>
    <rPh sb="0" eb="2">
      <t>ショウガイ</t>
    </rPh>
    <rPh sb="2" eb="4">
      <t>ケイチョウ</t>
    </rPh>
    <rPh sb="4" eb="5">
      <t>ヒ</t>
    </rPh>
    <phoneticPr fontId="3"/>
  </si>
  <si>
    <t>表彰費</t>
    <rPh sb="0" eb="2">
      <t>ヒョウショウ</t>
    </rPh>
    <rPh sb="2" eb="3">
      <t>ヒ</t>
    </rPh>
    <phoneticPr fontId="3"/>
  </si>
  <si>
    <t>諸会費</t>
    <rPh sb="0" eb="1">
      <t>ショ</t>
    </rPh>
    <rPh sb="1" eb="3">
      <t>カイヒ</t>
    </rPh>
    <phoneticPr fontId="3"/>
  </si>
  <si>
    <t>単位：円</t>
    <rPh sb="0" eb="2">
      <t>タンイ</t>
    </rPh>
    <rPh sb="3" eb="4">
      <t>エン</t>
    </rPh>
    <phoneticPr fontId="3"/>
  </si>
  <si>
    <t>科　　　目</t>
    <rPh sb="0" eb="1">
      <t>カ</t>
    </rPh>
    <rPh sb="4" eb="5">
      <t>メ</t>
    </rPh>
    <phoneticPr fontId="3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</si>
  <si>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3"/>
  </si>
  <si>
    <t>収益事業等会計</t>
    <rPh sb="0" eb="2">
      <t>シュウエキ</t>
    </rPh>
    <rPh sb="2" eb="4">
      <t>ジギョウ</t>
    </rPh>
    <rPh sb="4" eb="5">
      <t>トウ</t>
    </rPh>
    <rPh sb="5" eb="7">
      <t>カイケイ</t>
    </rPh>
    <phoneticPr fontId="3"/>
  </si>
  <si>
    <t>収益事業</t>
    <rPh sb="0" eb="2">
      <t>シュウエキ</t>
    </rPh>
    <rPh sb="2" eb="4">
      <t>ジギョウ</t>
    </rPh>
    <phoneticPr fontId="3"/>
  </si>
  <si>
    <t>共益事業</t>
    <rPh sb="0" eb="2">
      <t>キョウエキ</t>
    </rPh>
    <rPh sb="2" eb="4">
      <t>ジギョウ</t>
    </rPh>
    <phoneticPr fontId="3"/>
  </si>
  <si>
    <t xml:space="preserve">I　一般正味財産増減の部                                                   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3"/>
  </si>
  <si>
    <t>１　経常増減の部</t>
    <rPh sb="2" eb="4">
      <t>ケイジョウ</t>
    </rPh>
    <rPh sb="4" eb="6">
      <t>ゾウゲン</t>
    </rPh>
    <rPh sb="7" eb="8">
      <t>ブ</t>
    </rPh>
    <phoneticPr fontId="3"/>
  </si>
  <si>
    <t>（１）経常収益</t>
    <rPh sb="3" eb="5">
      <t>ケイジョウ</t>
    </rPh>
    <rPh sb="5" eb="7">
      <t>シュウエキ</t>
    </rPh>
    <phoneticPr fontId="3"/>
  </si>
  <si>
    <t>基本財産運用益</t>
    <rPh sb="0" eb="2">
      <t>キホン</t>
    </rPh>
    <rPh sb="2" eb="4">
      <t>ザイサン</t>
    </rPh>
    <rPh sb="4" eb="6">
      <t>ウンヨウ</t>
    </rPh>
    <rPh sb="6" eb="7">
      <t>エキ</t>
    </rPh>
    <phoneticPr fontId="3"/>
  </si>
  <si>
    <t>(</t>
    <phoneticPr fontId="3"/>
  </si>
  <si>
    <t>)</t>
    <phoneticPr fontId="3"/>
  </si>
  <si>
    <t>（</t>
    <phoneticPr fontId="3"/>
  </si>
  <si>
    <t>）</t>
    <phoneticPr fontId="3"/>
  </si>
  <si>
    <t>基本財産受取利息</t>
    <rPh sb="0" eb="2">
      <t>キホン</t>
    </rPh>
    <rPh sb="2" eb="4">
      <t>ザイサン</t>
    </rPh>
    <rPh sb="4" eb="6">
      <t>ウケトリ</t>
    </rPh>
    <rPh sb="6" eb="8">
      <t>リソク</t>
    </rPh>
    <phoneticPr fontId="3"/>
  </si>
  <si>
    <t>特定資産運用益</t>
    <rPh sb="0" eb="2">
      <t>トクテイ</t>
    </rPh>
    <rPh sb="2" eb="4">
      <t>シサン</t>
    </rPh>
    <rPh sb="4" eb="6">
      <t>ウンヨウ</t>
    </rPh>
    <rPh sb="6" eb="7">
      <t>エキ</t>
    </rPh>
    <phoneticPr fontId="3"/>
  </si>
  <si>
    <t>特定資産受取利息</t>
    <rPh sb="0" eb="2">
      <t>トクテイ</t>
    </rPh>
    <rPh sb="2" eb="4">
      <t>シサン</t>
    </rPh>
    <rPh sb="4" eb="6">
      <t>ウケトリ</t>
    </rPh>
    <rPh sb="6" eb="8">
      <t>リソク</t>
    </rPh>
    <phoneticPr fontId="3"/>
  </si>
  <si>
    <t>受取会費</t>
    <rPh sb="0" eb="2">
      <t>ウケトリ</t>
    </rPh>
    <rPh sb="2" eb="4">
      <t>カイヒ</t>
    </rPh>
    <phoneticPr fontId="3"/>
  </si>
  <si>
    <t>一般会費</t>
    <rPh sb="0" eb="2">
      <t>イッパン</t>
    </rPh>
    <rPh sb="2" eb="4">
      <t>カイヒ</t>
    </rPh>
    <phoneticPr fontId="3"/>
  </si>
  <si>
    <t>事業収益</t>
    <rPh sb="0" eb="2">
      <t>ジギョウ</t>
    </rPh>
    <rPh sb="2" eb="4">
      <t>シュウエキ</t>
    </rPh>
    <phoneticPr fontId="3"/>
  </si>
  <si>
    <t>税の啓発事業収益</t>
    <rPh sb="0" eb="1">
      <t>ゼイ</t>
    </rPh>
    <rPh sb="2" eb="4">
      <t>ケイハツ</t>
    </rPh>
    <rPh sb="4" eb="6">
      <t>ジギョウ</t>
    </rPh>
    <rPh sb="6" eb="8">
      <t>シュウエキ</t>
    </rPh>
    <phoneticPr fontId="3"/>
  </si>
  <si>
    <t>経営支援事業収益</t>
    <rPh sb="0" eb="2">
      <t>ケイエイ</t>
    </rPh>
    <rPh sb="2" eb="4">
      <t>シエン</t>
    </rPh>
    <rPh sb="4" eb="6">
      <t>ジギョウ</t>
    </rPh>
    <rPh sb="6" eb="8">
      <t>シュウエキ</t>
    </rPh>
    <phoneticPr fontId="3"/>
  </si>
  <si>
    <t>地域発展事業収益</t>
    <rPh sb="0" eb="2">
      <t>チイキ</t>
    </rPh>
    <rPh sb="2" eb="4">
      <t>ハッテン</t>
    </rPh>
    <rPh sb="4" eb="6">
      <t>ジギョウ</t>
    </rPh>
    <rPh sb="6" eb="8">
      <t>シュウエキ</t>
    </rPh>
    <phoneticPr fontId="3"/>
  </si>
  <si>
    <t>福利厚生事業収益</t>
    <rPh sb="0" eb="2">
      <t>フクリ</t>
    </rPh>
    <rPh sb="2" eb="4">
      <t>コウセイ</t>
    </rPh>
    <rPh sb="4" eb="6">
      <t>ジギョウ</t>
    </rPh>
    <rPh sb="6" eb="8">
      <t>シュウエキ</t>
    </rPh>
    <phoneticPr fontId="3"/>
  </si>
  <si>
    <t>会員支援事業収益</t>
    <rPh sb="0" eb="2">
      <t>カイイン</t>
    </rPh>
    <rPh sb="2" eb="4">
      <t>シエン</t>
    </rPh>
    <rPh sb="4" eb="6">
      <t>ジギョウ</t>
    </rPh>
    <rPh sb="6" eb="8">
      <t>シュウエキ</t>
    </rPh>
    <phoneticPr fontId="3"/>
  </si>
  <si>
    <t>受取補助金等</t>
    <rPh sb="0" eb="2">
      <t>ウケトリ</t>
    </rPh>
    <rPh sb="2" eb="5">
      <t>ホジョキン</t>
    </rPh>
    <rPh sb="5" eb="6">
      <t>トウ</t>
    </rPh>
    <phoneticPr fontId="3"/>
  </si>
  <si>
    <t>受取県連補助金</t>
    <rPh sb="0" eb="2">
      <t>ウケトリ</t>
    </rPh>
    <rPh sb="2" eb="3">
      <t>ケン</t>
    </rPh>
    <rPh sb="3" eb="4">
      <t>レン</t>
    </rPh>
    <rPh sb="4" eb="7">
      <t>ホジョキン</t>
    </rPh>
    <phoneticPr fontId="1"/>
  </si>
  <si>
    <t>受取全法連助成金(B)</t>
    <rPh sb="0" eb="2">
      <t>ウケトリ</t>
    </rPh>
    <rPh sb="2" eb="3">
      <t>ゼン</t>
    </rPh>
    <rPh sb="3" eb="4">
      <t>ホウ</t>
    </rPh>
    <rPh sb="4" eb="5">
      <t>レン</t>
    </rPh>
    <rPh sb="5" eb="8">
      <t>ジョセイキン</t>
    </rPh>
    <phoneticPr fontId="1"/>
  </si>
  <si>
    <t>受取全法連補助金</t>
    <rPh sb="0" eb="2">
      <t>ウケトリ</t>
    </rPh>
    <rPh sb="2" eb="3">
      <t>ゼン</t>
    </rPh>
    <rPh sb="3" eb="4">
      <t>ホウ</t>
    </rPh>
    <rPh sb="4" eb="5">
      <t>レン</t>
    </rPh>
    <rPh sb="5" eb="8">
      <t>ホジョキン</t>
    </rPh>
    <phoneticPr fontId="3"/>
  </si>
  <si>
    <t>受取負担金</t>
    <rPh sb="0" eb="2">
      <t>ウケトリ</t>
    </rPh>
    <rPh sb="2" eb="5">
      <t>フタンキン</t>
    </rPh>
    <phoneticPr fontId="3"/>
  </si>
  <si>
    <t>三部会受取負担金</t>
    <rPh sb="0" eb="2">
      <t>サンブ</t>
    </rPh>
    <rPh sb="2" eb="3">
      <t>カイ</t>
    </rPh>
    <rPh sb="3" eb="5">
      <t>ウケトリ</t>
    </rPh>
    <rPh sb="5" eb="8">
      <t>フタンキン</t>
    </rPh>
    <phoneticPr fontId="3"/>
  </si>
  <si>
    <t>受取寄付金</t>
    <rPh sb="0" eb="2">
      <t>ウケトリ</t>
    </rPh>
    <rPh sb="2" eb="5">
      <t>キフキン</t>
    </rPh>
    <phoneticPr fontId="3"/>
  </si>
  <si>
    <t>雑収益</t>
    <rPh sb="0" eb="3">
      <t>ザツシュウエキ</t>
    </rPh>
    <phoneticPr fontId="3"/>
  </si>
  <si>
    <t>受取利息</t>
    <rPh sb="0" eb="2">
      <t>ウケトリ</t>
    </rPh>
    <rPh sb="2" eb="4">
      <t>リソク</t>
    </rPh>
    <phoneticPr fontId="3"/>
  </si>
  <si>
    <t>【経常収益計】</t>
    <rPh sb="1" eb="3">
      <t>ケイジョウ</t>
    </rPh>
    <rPh sb="3" eb="5">
      <t>シュウエキ</t>
    </rPh>
    <rPh sb="5" eb="6">
      <t>ケイ</t>
    </rPh>
    <phoneticPr fontId="3"/>
  </si>
  <si>
    <t>（２）経常費用</t>
    <rPh sb="3" eb="5">
      <t>ケイジョウ</t>
    </rPh>
    <rPh sb="5" eb="7">
      <t>ヒヨウ</t>
    </rPh>
    <phoneticPr fontId="3"/>
  </si>
  <si>
    <t>事業費</t>
    <rPh sb="0" eb="2">
      <t>ジギョウ</t>
    </rPh>
    <rPh sb="2" eb="3">
      <t>ヒ</t>
    </rPh>
    <phoneticPr fontId="3"/>
  </si>
  <si>
    <t>税の啓発事業費</t>
    <rPh sb="0" eb="1">
      <t>ゼイ</t>
    </rPh>
    <rPh sb="2" eb="4">
      <t>ケイハツ</t>
    </rPh>
    <rPh sb="4" eb="6">
      <t>ジギョウ</t>
    </rPh>
    <rPh sb="6" eb="7">
      <t>ヒ</t>
    </rPh>
    <phoneticPr fontId="3"/>
  </si>
  <si>
    <t>経営支援事業費</t>
    <rPh sb="0" eb="2">
      <t>ケイエイ</t>
    </rPh>
    <rPh sb="2" eb="4">
      <t>シエン</t>
    </rPh>
    <rPh sb="4" eb="6">
      <t>ジギョウ</t>
    </rPh>
    <rPh sb="6" eb="7">
      <t>ヒ</t>
    </rPh>
    <phoneticPr fontId="3"/>
  </si>
  <si>
    <t>地域発展事業費</t>
    <rPh sb="0" eb="2">
      <t>チイキ</t>
    </rPh>
    <rPh sb="2" eb="4">
      <t>ハッテン</t>
    </rPh>
    <rPh sb="4" eb="6">
      <t>ジギョウ</t>
    </rPh>
    <rPh sb="6" eb="7">
      <t>ヒ</t>
    </rPh>
    <phoneticPr fontId="3"/>
  </si>
  <si>
    <t>福利厚生事業費</t>
    <rPh sb="0" eb="2">
      <t>フクリ</t>
    </rPh>
    <rPh sb="2" eb="4">
      <t>コウセイ</t>
    </rPh>
    <rPh sb="4" eb="6">
      <t>ジギョウ</t>
    </rPh>
    <rPh sb="6" eb="7">
      <t>ヒ</t>
    </rPh>
    <phoneticPr fontId="3"/>
  </si>
  <si>
    <t>会員支援事業費</t>
    <rPh sb="0" eb="2">
      <t>カイイン</t>
    </rPh>
    <rPh sb="2" eb="4">
      <t>シエン</t>
    </rPh>
    <rPh sb="4" eb="6">
      <t>ジギョウ</t>
    </rPh>
    <rPh sb="6" eb="7">
      <t>ヒ</t>
    </rPh>
    <phoneticPr fontId="3"/>
  </si>
  <si>
    <t>事業管理費</t>
    <rPh sb="0" eb="2">
      <t>ジギョウ</t>
    </rPh>
    <rPh sb="2" eb="5">
      <t>カンリヒ</t>
    </rPh>
    <phoneticPr fontId="3"/>
  </si>
  <si>
    <t>貸倒損失</t>
    <rPh sb="0" eb="2">
      <t>カシダオレ</t>
    </rPh>
    <rPh sb="2" eb="4">
      <t>ソンシツ</t>
    </rPh>
    <phoneticPr fontId="1"/>
  </si>
  <si>
    <t>貸倒引当金繰入</t>
    <rPh sb="0" eb="2">
      <t>カシダオレ</t>
    </rPh>
    <rPh sb="2" eb="4">
      <t>ヒキアテ</t>
    </rPh>
    <rPh sb="4" eb="5">
      <t>キン</t>
    </rPh>
    <rPh sb="5" eb="7">
      <t>クリイレ</t>
    </rPh>
    <phoneticPr fontId="1"/>
  </si>
  <si>
    <t>一般管理費</t>
    <rPh sb="0" eb="2">
      <t>イッパン</t>
    </rPh>
    <rPh sb="2" eb="5">
      <t>カンリヒ</t>
    </rPh>
    <phoneticPr fontId="3"/>
  </si>
  <si>
    <t xml:space="preserve"> 【経常費用計】</t>
    <rPh sb="2" eb="4">
      <t>ケイジョウ</t>
    </rPh>
    <rPh sb="4" eb="6">
      <t>ヒヨウ</t>
    </rPh>
    <rPh sb="6" eb="7">
      <t>ケイ</t>
    </rPh>
    <phoneticPr fontId="3"/>
  </si>
  <si>
    <t xml:space="preserve"> 【当期経常増減額】</t>
    <rPh sb="2" eb="4">
      <t>トウキ</t>
    </rPh>
    <rPh sb="4" eb="6">
      <t>ケイジョウ</t>
    </rPh>
    <rPh sb="6" eb="9">
      <t>ゾウゲンガク</t>
    </rPh>
    <phoneticPr fontId="3"/>
  </si>
  <si>
    <t>当期一般正味財産増減額</t>
    <rPh sb="0" eb="2">
      <t>トウキ</t>
    </rPh>
    <rPh sb="2" eb="4">
      <t>イッパン</t>
    </rPh>
    <rPh sb="4" eb="5">
      <t>ショウ</t>
    </rPh>
    <rPh sb="5" eb="6">
      <t>ミ</t>
    </rPh>
    <rPh sb="6" eb="8">
      <t>ザイサン</t>
    </rPh>
    <rPh sb="8" eb="11">
      <t>ゾウゲンガク</t>
    </rPh>
    <phoneticPr fontId="3"/>
  </si>
  <si>
    <t>一般正味財産期首残高</t>
    <rPh sb="0" eb="2">
      <t>イッパン</t>
    </rPh>
    <rPh sb="2" eb="3">
      <t>ショウ</t>
    </rPh>
    <rPh sb="3" eb="4">
      <t>ミ</t>
    </rPh>
    <rPh sb="4" eb="6">
      <t>ザイサン</t>
    </rPh>
    <rPh sb="6" eb="8">
      <t>キシュ</t>
    </rPh>
    <rPh sb="8" eb="10">
      <t>ザンダカ</t>
    </rPh>
    <phoneticPr fontId="3"/>
  </si>
  <si>
    <t>一般正味財産期末残高</t>
    <rPh sb="0" eb="2">
      <t>イッパン</t>
    </rPh>
    <rPh sb="2" eb="3">
      <t>ショウ</t>
    </rPh>
    <rPh sb="3" eb="4">
      <t>ミ</t>
    </rPh>
    <rPh sb="4" eb="6">
      <t>ザイサン</t>
    </rPh>
    <rPh sb="6" eb="8">
      <t>キマツ</t>
    </rPh>
    <rPh sb="8" eb="10">
      <t>ザンダカ</t>
    </rPh>
    <phoneticPr fontId="3"/>
  </si>
  <si>
    <t>Ⅱ　正味財産期末残高</t>
    <rPh sb="2" eb="3">
      <t>ショウ</t>
    </rPh>
    <rPh sb="3" eb="4">
      <t>ミ</t>
    </rPh>
    <rPh sb="4" eb="6">
      <t>ザイサン</t>
    </rPh>
    <rPh sb="6" eb="8">
      <t>キマツ</t>
    </rPh>
    <rPh sb="8" eb="10">
      <t>ザンダカ</t>
    </rPh>
    <phoneticPr fontId="3"/>
  </si>
  <si>
    <t>管理費（事業管理費、一般管理費）は従事割合によって按分</t>
    <rPh sb="0" eb="2">
      <t>カンリ</t>
    </rPh>
    <rPh sb="2" eb="3">
      <t>ヒ</t>
    </rPh>
    <rPh sb="4" eb="6">
      <t>ジギョウ</t>
    </rPh>
    <rPh sb="6" eb="8">
      <t>カンリ</t>
    </rPh>
    <rPh sb="8" eb="9">
      <t>ヒ</t>
    </rPh>
    <rPh sb="10" eb="12">
      <t>イッパン</t>
    </rPh>
    <rPh sb="12" eb="14">
      <t>カンリ</t>
    </rPh>
    <rPh sb="14" eb="15">
      <t>ヒ</t>
    </rPh>
    <rPh sb="17" eb="19">
      <t>ジュウジ</t>
    </rPh>
    <rPh sb="19" eb="21">
      <t>ワリアイ</t>
    </rPh>
    <rPh sb="25" eb="27">
      <t>アンブン</t>
    </rPh>
    <phoneticPr fontId="3"/>
  </si>
  <si>
    <t>公益目的事業比率</t>
    <rPh sb="0" eb="2">
      <t>コウエキ</t>
    </rPh>
    <rPh sb="2" eb="4">
      <t>モクテキ</t>
    </rPh>
    <rPh sb="4" eb="6">
      <t>ジギョウ</t>
    </rPh>
    <rPh sb="6" eb="8">
      <t>ヒリツ</t>
    </rPh>
    <phoneticPr fontId="3"/>
  </si>
  <si>
    <t>／</t>
    <phoneticPr fontId="1"/>
  </si>
  <si>
    <t>＝</t>
    <phoneticPr fontId="1"/>
  </si>
  <si>
    <t>予算額</t>
    <rPh sb="0" eb="3">
      <t>ヨサンガク</t>
    </rPh>
    <phoneticPr fontId="3"/>
  </si>
  <si>
    <t>受取全法連助成金(A)</t>
    <rPh sb="0" eb="2">
      <t>ウケトリ</t>
    </rPh>
    <rPh sb="2" eb="3">
      <t>ゼン</t>
    </rPh>
    <rPh sb="3" eb="4">
      <t>ホウ</t>
    </rPh>
    <rPh sb="4" eb="5">
      <t>レン</t>
    </rPh>
    <rPh sb="5" eb="8">
      <t>ジョセイキン</t>
    </rPh>
    <phoneticPr fontId="3"/>
  </si>
  <si>
    <t>従事割合は　公益事業：68％、収益事業：3％、共益事業：21％、法人会計：8％</t>
    <phoneticPr fontId="3"/>
  </si>
  <si>
    <t>雑　　給</t>
    <rPh sb="0" eb="1">
      <t>ザツ</t>
    </rPh>
    <rPh sb="3" eb="4">
      <t>キュウ</t>
    </rPh>
    <phoneticPr fontId="1"/>
  </si>
  <si>
    <t>親睦会費</t>
    <rPh sb="0" eb="3">
      <t>シンボクカイ</t>
    </rPh>
    <rPh sb="3" eb="4">
      <t>ヒ</t>
    </rPh>
    <phoneticPr fontId="3"/>
  </si>
  <si>
    <t>保険料</t>
    <rPh sb="0" eb="3">
      <t>ホケンリョウ</t>
    </rPh>
    <phoneticPr fontId="1"/>
  </si>
  <si>
    <t>諸謝金</t>
    <rPh sb="0" eb="3">
      <t>ショシャキン</t>
    </rPh>
    <phoneticPr fontId="1"/>
  </si>
  <si>
    <t>支払負担金</t>
    <rPh sb="0" eb="2">
      <t>シハライ</t>
    </rPh>
    <rPh sb="2" eb="5">
      <t>フタンキン</t>
    </rPh>
    <phoneticPr fontId="1"/>
  </si>
  <si>
    <t>支払寄付金</t>
    <rPh sb="0" eb="2">
      <t>シハライ</t>
    </rPh>
    <rPh sb="2" eb="5">
      <t>キフキン</t>
    </rPh>
    <phoneticPr fontId="1"/>
  </si>
  <si>
    <t>会場費</t>
    <rPh sb="0" eb="2">
      <t>カイジョウ</t>
    </rPh>
    <rPh sb="2" eb="3">
      <t>ヒ</t>
    </rPh>
    <phoneticPr fontId="1"/>
  </si>
  <si>
    <t>決算額</t>
    <rPh sb="0" eb="2">
      <t>ケッサン</t>
    </rPh>
    <rPh sb="2" eb="3">
      <t>ガク</t>
    </rPh>
    <phoneticPr fontId="1"/>
  </si>
  <si>
    <t>雑収益</t>
    <rPh sb="0" eb="1">
      <t>ザツ</t>
    </rPh>
    <rPh sb="1" eb="3">
      <t>シュウエキ</t>
    </rPh>
    <phoneticPr fontId="1"/>
  </si>
  <si>
    <t>貸倒引当金繰入益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エキ</t>
    </rPh>
    <phoneticPr fontId="3"/>
  </si>
  <si>
    <t>旅費交通費</t>
    <rPh sb="0" eb="2">
      <t>リョヒ</t>
    </rPh>
    <rPh sb="2" eb="5">
      <t>コウツウヒ</t>
    </rPh>
    <phoneticPr fontId="1"/>
  </si>
  <si>
    <t>図書費</t>
    <rPh sb="0" eb="3">
      <t>トショヒ</t>
    </rPh>
    <phoneticPr fontId="1"/>
  </si>
  <si>
    <t>支払手数料</t>
    <rPh sb="0" eb="2">
      <t>シハライ</t>
    </rPh>
    <rPh sb="2" eb="5">
      <t>テスウリョウ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</si>
  <si>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</si>
  <si>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</si>
  <si>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令和３年度　正味財産増減計算書</t>
    <rPh sb="0" eb="2">
      <t>レイワ</t>
    </rPh>
    <rPh sb="3" eb="5">
      <t>ネンド</t>
    </rPh>
    <phoneticPr fontId="3"/>
  </si>
  <si>
    <t>（自　令和3年4月1日　　至　令和4年3月31日）</t>
    <rPh sb="1" eb="2">
      <t>ジ</t>
    </rPh>
    <rPh sb="3" eb="5">
      <t>レイワ</t>
    </rPh>
    <rPh sb="6" eb="7">
      <t>ネン</t>
    </rPh>
    <rPh sb="7" eb="8">
      <t>ヘイネン</t>
    </rPh>
    <rPh sb="8" eb="9">
      <t>ガツ</t>
    </rPh>
    <rPh sb="10" eb="11">
      <t>ニチ</t>
    </rPh>
    <rPh sb="13" eb="14">
      <t>イタル</t>
    </rPh>
    <rPh sb="15" eb="17">
      <t>レイワ</t>
    </rPh>
    <rPh sb="18" eb="19">
      <t>ネン</t>
    </rPh>
    <rPh sb="19" eb="20">
      <t>ヘイネン</t>
    </rPh>
    <rPh sb="20" eb="21">
      <t>ガツ</t>
    </rPh>
    <rPh sb="23" eb="2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</si>
</sst>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 ;[Red]\-#,##0\ "/>
    <numFmt numFmtId="178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P明朝B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1">
      <alignment vertical="center"/>
    </xf>
    <xf numFmtId="38" fontId="2" fillId="0" borderId="0" xfId="2" applyBorder="1" applyAlignment="1">
      <alignment vertical="center"/>
    </xf>
    <xf numFmtId="38" fontId="2" fillId="0" borderId="0" xfId="2" applyBorder="1" applyAlignment="1">
      <alignment horizontal="right" vertical="center"/>
    </xf>
    <xf numFmtId="38" fontId="4" fillId="0" borderId="19" xfId="2" applyFont="1" applyBorder="1" applyAlignment="1">
      <alignment horizontal="center" vertical="center"/>
    </xf>
    <xf numFmtId="38" fontId="2" fillId="0" borderId="22" xfId="2" applyFont="1" applyBorder="1" applyAlignment="1">
      <alignment vertical="center"/>
    </xf>
    <xf numFmtId="38" fontId="8" fillId="0" borderId="25" xfId="2" applyFont="1" applyBorder="1" applyAlignment="1">
      <alignment vertical="center" shrinkToFit="1"/>
    </xf>
    <xf numFmtId="38" fontId="8" fillId="0" borderId="3" xfId="2" applyFont="1" applyBorder="1" applyAlignment="1">
      <alignment vertical="center" shrinkToFit="1"/>
    </xf>
    <xf numFmtId="38" fontId="9" fillId="0" borderId="26" xfId="2" applyFont="1" applyBorder="1" applyAlignment="1">
      <alignment vertical="center" shrinkToFit="1"/>
    </xf>
    <xf numFmtId="0" fontId="7" fillId="0" borderId="27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>
      <alignment vertical="center"/>
    </xf>
    <xf numFmtId="0" fontId="10" fillId="0" borderId="28" xfId="1" applyFont="1" applyBorder="1">
      <alignment vertical="center"/>
    </xf>
    <xf numFmtId="38" fontId="10" fillId="0" borderId="5" xfId="2" applyFont="1" applyBorder="1">
      <alignment vertical="center"/>
    </xf>
    <xf numFmtId="0" fontId="10" fillId="0" borderId="5" xfId="1" applyFont="1" applyBorder="1">
      <alignment vertical="center"/>
    </xf>
    <xf numFmtId="38" fontId="8" fillId="0" borderId="29" xfId="2" applyFont="1" applyBorder="1" applyAlignment="1">
      <alignment vertical="center" shrinkToFit="1"/>
    </xf>
    <xf numFmtId="38" fontId="8" fillId="0" borderId="4" xfId="2" applyFont="1" applyBorder="1" applyAlignment="1">
      <alignment vertical="center" shrinkToFit="1"/>
    </xf>
    <xf numFmtId="38" fontId="9" fillId="0" borderId="30" xfId="2" applyFont="1" applyBorder="1" applyAlignment="1">
      <alignment vertical="center" shrinkToFit="1"/>
    </xf>
    <xf numFmtId="0" fontId="7" fillId="0" borderId="31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2" fillId="0" borderId="31" xfId="1" applyBorder="1">
      <alignment vertical="center"/>
    </xf>
    <xf numFmtId="0" fontId="11" fillId="0" borderId="5" xfId="1" applyFont="1" applyBorder="1">
      <alignment vertical="center"/>
    </xf>
    <xf numFmtId="0" fontId="4" fillId="0" borderId="31" xfId="1" applyFont="1" applyBorder="1">
      <alignment vertical="center"/>
    </xf>
    <xf numFmtId="38" fontId="10" fillId="0" borderId="0" xfId="2" applyFont="1" applyBorder="1">
      <alignment vertical="center"/>
    </xf>
    <xf numFmtId="38" fontId="10" fillId="0" borderId="29" xfId="2" applyFont="1" applyBorder="1" applyAlignment="1">
      <alignment vertical="center" shrinkToFit="1"/>
    </xf>
    <xf numFmtId="38" fontId="10" fillId="0" borderId="4" xfId="2" applyFont="1" applyBorder="1" applyAlignment="1">
      <alignment vertical="center" shrinkToFit="1"/>
    </xf>
    <xf numFmtId="38" fontId="10" fillId="0" borderId="30" xfId="2" applyFont="1" applyBorder="1" applyAlignment="1">
      <alignment vertical="center" shrinkToFit="1"/>
    </xf>
    <xf numFmtId="0" fontId="11" fillId="0" borderId="5" xfId="1" applyFont="1" applyBorder="1" applyAlignment="1">
      <alignment horizontal="left" vertical="center"/>
    </xf>
    <xf numFmtId="0" fontId="4" fillId="0" borderId="0" xfId="1" applyFont="1">
      <alignment vertical="center"/>
    </xf>
    <xf numFmtId="0" fontId="10" fillId="0" borderId="32" xfId="1" applyFont="1" applyBorder="1">
      <alignment vertical="center"/>
    </xf>
    <xf numFmtId="0" fontId="10" fillId="0" borderId="0" xfId="1" applyFont="1">
      <alignment vertical="center"/>
    </xf>
    <xf numFmtId="0" fontId="11" fillId="0" borderId="3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4" fillId="0" borderId="6" xfId="1" applyFont="1" applyBorder="1">
      <alignment vertical="center"/>
    </xf>
    <xf numFmtId="0" fontId="11" fillId="0" borderId="6" xfId="1" applyFont="1" applyBorder="1">
      <alignment vertical="center"/>
    </xf>
    <xf numFmtId="38" fontId="10" fillId="0" borderId="30" xfId="2" applyFont="1" applyBorder="1" applyAlignment="1">
      <alignment horizontal="right" vertical="center" shrinkToFit="1"/>
    </xf>
    <xf numFmtId="0" fontId="12" fillId="0" borderId="5" xfId="1" applyFont="1" applyBorder="1">
      <alignment vertical="center"/>
    </xf>
    <xf numFmtId="38" fontId="10" fillId="0" borderId="35" xfId="2" applyFont="1" applyBorder="1" applyAlignment="1">
      <alignment vertical="center" shrinkToFit="1"/>
    </xf>
    <xf numFmtId="38" fontId="10" fillId="0" borderId="36" xfId="2" applyFont="1" applyBorder="1" applyAlignment="1">
      <alignment horizontal="right" vertical="center" shrinkToFit="1"/>
    </xf>
    <xf numFmtId="0" fontId="11" fillId="0" borderId="38" xfId="1" applyFont="1" applyBorder="1">
      <alignment vertical="center"/>
    </xf>
    <xf numFmtId="0" fontId="4" fillId="0" borderId="38" xfId="1" applyFont="1" applyBorder="1">
      <alignment vertical="center"/>
    </xf>
    <xf numFmtId="0" fontId="10" fillId="0" borderId="1" xfId="1" applyFont="1" applyBorder="1" applyAlignment="1">
      <alignment horizontal="left" vertical="center"/>
    </xf>
    <xf numFmtId="38" fontId="10" fillId="0" borderId="38" xfId="2" applyFont="1" applyBorder="1" applyAlignment="1">
      <alignment horizontal="right" vertical="center"/>
    </xf>
    <xf numFmtId="0" fontId="10" fillId="0" borderId="38" xfId="1" applyFont="1" applyBorder="1" applyAlignment="1">
      <alignment horizontal="left" vertical="center"/>
    </xf>
    <xf numFmtId="38" fontId="10" fillId="0" borderId="39" xfId="2" applyFont="1" applyBorder="1" applyAlignment="1">
      <alignment vertical="center" shrinkToFit="1"/>
    </xf>
    <xf numFmtId="38" fontId="10" fillId="0" borderId="40" xfId="2" applyFont="1" applyBorder="1" applyAlignment="1">
      <alignment vertical="center" shrinkToFit="1"/>
    </xf>
    <xf numFmtId="38" fontId="10" fillId="0" borderId="41" xfId="2" applyFont="1" applyBorder="1" applyAlignment="1">
      <alignment horizontal="right" vertical="center" shrinkToFit="1"/>
    </xf>
    <xf numFmtId="0" fontId="11" fillId="0" borderId="42" xfId="1" applyFont="1" applyBorder="1">
      <alignment vertical="center"/>
    </xf>
    <xf numFmtId="38" fontId="10" fillId="0" borderId="43" xfId="2" applyFont="1" applyBorder="1" applyAlignment="1">
      <alignment vertical="center" shrinkToFit="1"/>
    </xf>
    <xf numFmtId="38" fontId="10" fillId="0" borderId="3" xfId="2" applyFont="1" applyBorder="1" applyAlignment="1">
      <alignment vertical="center" shrinkToFit="1"/>
    </xf>
    <xf numFmtId="38" fontId="10" fillId="0" borderId="26" xfId="2" applyFont="1" applyBorder="1" applyAlignment="1">
      <alignment vertical="center" shrinkToFit="1"/>
    </xf>
    <xf numFmtId="0" fontId="4" fillId="0" borderId="44" xfId="1" applyFont="1" applyBorder="1">
      <alignment vertical="center"/>
    </xf>
    <xf numFmtId="0" fontId="11" fillId="0" borderId="44" xfId="1" applyFont="1" applyBorder="1">
      <alignment vertical="center"/>
    </xf>
    <xf numFmtId="0" fontId="4" fillId="0" borderId="45" xfId="1" applyFont="1" applyBorder="1">
      <alignment vertical="center"/>
    </xf>
    <xf numFmtId="38" fontId="10" fillId="0" borderId="46" xfId="2" applyFont="1" applyBorder="1" applyAlignment="1">
      <alignment vertical="center" shrinkToFit="1"/>
    </xf>
    <xf numFmtId="38" fontId="10" fillId="0" borderId="47" xfId="2" applyFont="1" applyBorder="1" applyAlignment="1">
      <alignment vertical="center" shrinkToFit="1"/>
    </xf>
    <xf numFmtId="38" fontId="10" fillId="0" borderId="48" xfId="2" applyFont="1" applyBorder="1" applyAlignment="1">
      <alignment vertical="center" shrinkToFit="1"/>
    </xf>
    <xf numFmtId="0" fontId="2" fillId="0" borderId="38" xfId="1" applyBorder="1">
      <alignment vertical="center"/>
    </xf>
    <xf numFmtId="0" fontId="10" fillId="0" borderId="1" xfId="1" applyFont="1" applyBorder="1">
      <alignment vertical="center"/>
    </xf>
    <xf numFmtId="38" fontId="10" fillId="0" borderId="38" xfId="2" applyFont="1" applyBorder="1">
      <alignment vertical="center"/>
    </xf>
    <xf numFmtId="0" fontId="10" fillId="0" borderId="38" xfId="1" applyFont="1" applyBorder="1">
      <alignment vertical="center"/>
    </xf>
    <xf numFmtId="38" fontId="10" fillId="0" borderId="41" xfId="2" applyFont="1" applyBorder="1" applyAlignment="1">
      <alignment vertical="center" shrinkToFit="1"/>
    </xf>
    <xf numFmtId="0" fontId="11" fillId="0" borderId="49" xfId="1" applyFont="1" applyBorder="1">
      <alignment vertical="center"/>
    </xf>
    <xf numFmtId="0" fontId="4" fillId="0" borderId="50" xfId="1" applyFont="1" applyBorder="1">
      <alignment vertical="center"/>
    </xf>
    <xf numFmtId="0" fontId="2" fillId="0" borderId="50" xfId="1" applyBorder="1">
      <alignment vertical="center"/>
    </xf>
    <xf numFmtId="0" fontId="11" fillId="0" borderId="50" xfId="1" applyFont="1" applyBorder="1">
      <alignment vertical="center"/>
    </xf>
    <xf numFmtId="0" fontId="10" fillId="0" borderId="51" xfId="1" applyFont="1" applyBorder="1">
      <alignment vertical="center"/>
    </xf>
    <xf numFmtId="176" fontId="10" fillId="0" borderId="50" xfId="2" applyNumberFormat="1" applyFont="1" applyBorder="1">
      <alignment vertical="center"/>
    </xf>
    <xf numFmtId="0" fontId="10" fillId="0" borderId="50" xfId="1" applyFont="1" applyBorder="1">
      <alignment vertical="center"/>
    </xf>
    <xf numFmtId="176" fontId="10" fillId="0" borderId="52" xfId="2" applyNumberFormat="1" applyFont="1" applyBorder="1" applyAlignment="1">
      <alignment vertical="center" shrinkToFit="1"/>
    </xf>
    <xf numFmtId="38" fontId="10" fillId="0" borderId="19" xfId="2" applyFont="1" applyBorder="1" applyAlignment="1">
      <alignment vertical="center" shrinkToFit="1"/>
    </xf>
    <xf numFmtId="176" fontId="10" fillId="0" borderId="19" xfId="2" applyNumberFormat="1" applyFont="1" applyBorder="1" applyAlignment="1">
      <alignment vertical="center" shrinkToFit="1"/>
    </xf>
    <xf numFmtId="176" fontId="10" fillId="0" borderId="53" xfId="2" applyNumberFormat="1" applyFont="1" applyBorder="1" applyAlignment="1">
      <alignment vertical="center" shrinkToFit="1"/>
    </xf>
    <xf numFmtId="176" fontId="10" fillId="0" borderId="0" xfId="2" applyNumberFormat="1" applyFont="1" applyBorder="1">
      <alignment vertical="center"/>
    </xf>
    <xf numFmtId="0" fontId="4" fillId="0" borderId="37" xfId="1" applyFont="1" applyBorder="1">
      <alignment vertical="center"/>
    </xf>
    <xf numFmtId="0" fontId="4" fillId="0" borderId="1" xfId="1" applyFont="1" applyBorder="1">
      <alignment vertical="center"/>
    </xf>
    <xf numFmtId="176" fontId="10" fillId="0" borderId="38" xfId="2" applyNumberFormat="1" applyFont="1" applyBorder="1">
      <alignment vertical="center"/>
    </xf>
    <xf numFmtId="38" fontId="10" fillId="0" borderId="2" xfId="2" applyFont="1" applyBorder="1">
      <alignment vertical="center"/>
    </xf>
    <xf numFmtId="38" fontId="10" fillId="0" borderId="1" xfId="2" applyFont="1" applyBorder="1">
      <alignment vertical="center"/>
    </xf>
    <xf numFmtId="38" fontId="10" fillId="0" borderId="39" xfId="2" applyFont="1" applyBorder="1">
      <alignment vertical="center"/>
    </xf>
    <xf numFmtId="38" fontId="10" fillId="0" borderId="40" xfId="2" applyFont="1" applyBorder="1">
      <alignment vertical="center"/>
    </xf>
    <xf numFmtId="38" fontId="10" fillId="0" borderId="41" xfId="2" applyFont="1" applyBorder="1">
      <alignment vertical="center"/>
    </xf>
    <xf numFmtId="0" fontId="4" fillId="0" borderId="40" xfId="1" applyFont="1" applyBorder="1">
      <alignment vertical="center"/>
    </xf>
    <xf numFmtId="0" fontId="10" fillId="0" borderId="40" xfId="1" applyFont="1" applyBorder="1">
      <alignment vertical="center"/>
    </xf>
    <xf numFmtId="38" fontId="10" fillId="0" borderId="54" xfId="2" applyFont="1" applyBorder="1">
      <alignment vertical="center"/>
    </xf>
    <xf numFmtId="0" fontId="4" fillId="0" borderId="49" xfId="1" applyFont="1" applyBorder="1">
      <alignment vertical="center"/>
    </xf>
    <xf numFmtId="0" fontId="4" fillId="0" borderId="55" xfId="1" applyFont="1" applyBorder="1">
      <alignment vertical="center"/>
    </xf>
    <xf numFmtId="0" fontId="4" fillId="0" borderId="19" xfId="1" applyFont="1" applyBorder="1">
      <alignment vertical="center"/>
    </xf>
    <xf numFmtId="0" fontId="10" fillId="0" borderId="19" xfId="1" applyFont="1" applyBorder="1">
      <alignment vertical="center"/>
    </xf>
    <xf numFmtId="0" fontId="4" fillId="0" borderId="51" xfId="1" applyFont="1" applyBorder="1">
      <alignment vertical="center"/>
    </xf>
    <xf numFmtId="38" fontId="10" fillId="0" borderId="50" xfId="2" applyFont="1" applyBorder="1">
      <alignment vertical="center"/>
    </xf>
    <xf numFmtId="38" fontId="10" fillId="0" borderId="55" xfId="2" applyFont="1" applyBorder="1">
      <alignment vertical="center"/>
    </xf>
    <xf numFmtId="38" fontId="10" fillId="0" borderId="51" xfId="2" applyFont="1" applyBorder="1">
      <alignment vertical="center"/>
    </xf>
    <xf numFmtId="38" fontId="10" fillId="0" borderId="52" xfId="2" applyFont="1" applyBorder="1">
      <alignment vertical="center"/>
    </xf>
    <xf numFmtId="38" fontId="10" fillId="0" borderId="19" xfId="2" applyFont="1" applyBorder="1">
      <alignment vertical="center"/>
    </xf>
    <xf numFmtId="38" fontId="10" fillId="0" borderId="53" xfId="2" applyFont="1" applyBorder="1">
      <alignment vertical="center"/>
    </xf>
    <xf numFmtId="0" fontId="7" fillId="0" borderId="0" xfId="1" applyFont="1">
      <alignment vertical="center"/>
    </xf>
    <xf numFmtId="38" fontId="4" fillId="0" borderId="0" xfId="2" applyFont="1">
      <alignment vertical="center"/>
    </xf>
    <xf numFmtId="38" fontId="2" fillId="0" borderId="0" xfId="2">
      <alignment vertical="center"/>
    </xf>
    <xf numFmtId="38" fontId="2" fillId="0" borderId="0" xfId="2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38" fontId="7" fillId="0" borderId="0" xfId="2" applyFont="1" applyAlignment="1">
      <alignment horizontal="center" vertical="center"/>
    </xf>
    <xf numFmtId="178" fontId="7" fillId="0" borderId="0" xfId="2" applyNumberFormat="1" applyFont="1" applyAlignment="1">
      <alignment horizontal="center" vertical="center"/>
    </xf>
    <xf numFmtId="0" fontId="2" fillId="0" borderId="24" xfId="1" applyBorder="1">
      <alignment vertical="center"/>
    </xf>
    <xf numFmtId="0" fontId="2" fillId="0" borderId="22" xfId="1" applyBorder="1">
      <alignment vertical="center"/>
    </xf>
    <xf numFmtId="0" fontId="13" fillId="0" borderId="0" xfId="1" applyFont="1">
      <alignment vertical="center"/>
    </xf>
    <xf numFmtId="0" fontId="11" fillId="0" borderId="0" xfId="1" applyFont="1">
      <alignment vertical="center"/>
    </xf>
    <xf numFmtId="176" fontId="10" fillId="0" borderId="40" xfId="2" applyNumberFormat="1" applyFont="1" applyBorder="1" applyAlignment="1">
      <alignment vertical="center" shrinkToFit="1"/>
    </xf>
    <xf numFmtId="0" fontId="4" fillId="0" borderId="38" xfId="1" applyFont="1" applyBorder="1" applyAlignment="1">
      <alignment horizontal="left" vertical="center"/>
    </xf>
    <xf numFmtId="0" fontId="4" fillId="0" borderId="5" xfId="1" applyFont="1" applyBorder="1">
      <alignment vertical="center"/>
    </xf>
    <xf numFmtId="0" fontId="11" fillId="0" borderId="27" xfId="1" applyFont="1" applyBorder="1">
      <alignment vertical="center"/>
    </xf>
    <xf numFmtId="0" fontId="11" fillId="0" borderId="37" xfId="1" applyFont="1" applyBorder="1">
      <alignment vertical="center"/>
    </xf>
    <xf numFmtId="0" fontId="11" fillId="0" borderId="58" xfId="1" applyFont="1" applyBorder="1">
      <alignment vertical="center"/>
    </xf>
    <xf numFmtId="0" fontId="4" fillId="0" borderId="57" xfId="1" applyFont="1" applyBorder="1">
      <alignment vertical="center"/>
    </xf>
    <xf numFmtId="0" fontId="2" fillId="0" borderId="57" xfId="1" applyBorder="1">
      <alignment vertical="center"/>
    </xf>
    <xf numFmtId="0" fontId="11" fillId="0" borderId="57" xfId="1" applyFont="1" applyBorder="1">
      <alignment vertical="center"/>
    </xf>
    <xf numFmtId="0" fontId="10" fillId="0" borderId="56" xfId="1" applyFont="1" applyBorder="1">
      <alignment vertical="center"/>
    </xf>
    <xf numFmtId="176" fontId="10" fillId="0" borderId="57" xfId="2" applyNumberFormat="1" applyFont="1" applyBorder="1">
      <alignment vertical="center"/>
    </xf>
    <xf numFmtId="0" fontId="10" fillId="0" borderId="57" xfId="1" applyFont="1" applyBorder="1">
      <alignment vertical="center"/>
    </xf>
    <xf numFmtId="176" fontId="10" fillId="0" borderId="59" xfId="2" applyNumberFormat="1" applyFont="1" applyBorder="1" applyAlignment="1">
      <alignment vertical="center" shrinkToFit="1"/>
    </xf>
    <xf numFmtId="176" fontId="10" fillId="0" borderId="13" xfId="2" applyNumberFormat="1" applyFont="1" applyBorder="1" applyAlignment="1">
      <alignment vertical="center" shrinkToFit="1"/>
    </xf>
    <xf numFmtId="176" fontId="10" fillId="0" borderId="60" xfId="2" applyNumberFormat="1" applyFont="1" applyBorder="1" applyAlignment="1">
      <alignment vertical="center" shrinkToFit="1"/>
    </xf>
    <xf numFmtId="176" fontId="10" fillId="0" borderId="39" xfId="2" applyNumberFormat="1" applyFont="1" applyBorder="1" applyAlignment="1">
      <alignment vertical="center" shrinkToFit="1"/>
    </xf>
    <xf numFmtId="177" fontId="10" fillId="0" borderId="47" xfId="2" applyNumberFormat="1" applyFont="1" applyBorder="1" applyAlignment="1">
      <alignment vertical="center" shrinkToFit="1"/>
    </xf>
    <xf numFmtId="0" fontId="4" fillId="0" borderId="2" xfId="1" applyFont="1" applyBorder="1">
      <alignment vertical="center"/>
    </xf>
    <xf numFmtId="38" fontId="10" fillId="0" borderId="61" xfId="2" applyFont="1" applyBorder="1">
      <alignment vertical="center"/>
    </xf>
    <xf numFmtId="0" fontId="4" fillId="0" borderId="5" xfId="1" applyFont="1" applyBorder="1">
      <alignment vertical="center"/>
    </xf>
    <xf numFmtId="0" fontId="11" fillId="0" borderId="27" xfId="1" applyFont="1" applyBorder="1">
      <alignment vertical="center"/>
    </xf>
    <xf numFmtId="0" fontId="10" fillId="0" borderId="62" xfId="1" applyFont="1" applyBorder="1">
      <alignment vertical="center"/>
    </xf>
    <xf numFmtId="0" fontId="4" fillId="0" borderId="0" xfId="1" applyFont="1">
      <alignment vertical="center"/>
    </xf>
    <xf numFmtId="38" fontId="4" fillId="0" borderId="0" xfId="1" applyNumberFormat="1" applyFont="1" applyAlignment="1">
      <alignment horizontal="center" vertical="center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>
      <alignment vertical="center"/>
    </xf>
    <xf numFmtId="0" fontId="4" fillId="0" borderId="23" xfId="1" applyFont="1" applyBorder="1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8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31" fontId="2" fillId="0" borderId="7" xfId="1" applyNumberFormat="1" applyBorder="1" applyAlignment="1">
      <alignment horizontal="left" vertical="center"/>
    </xf>
    <xf numFmtId="0" fontId="2" fillId="0" borderId="7" xfId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38" fontId="7" fillId="0" borderId="12" xfId="2" applyFont="1" applyBorder="1" applyAlignment="1">
      <alignment horizontal="center" vertical="center" shrinkToFit="1"/>
    </xf>
    <xf numFmtId="38" fontId="7" fillId="0" borderId="18" xfId="2" applyFont="1" applyBorder="1" applyAlignment="1">
      <alignment horizontal="center" vertical="center" shrinkToFit="1"/>
    </xf>
    <xf numFmtId="38" fontId="4" fillId="0" borderId="13" xfId="2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/>
    </xf>
    <xf numFmtId="38" fontId="7" fillId="0" borderId="20" xfId="2" applyFont="1" applyBorder="1" applyAlignment="1">
      <alignment horizontal="center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59DE-4645-4D6C-A21B-CD93D920F9CB}">
  <sheetPr>
    <pageSetUpPr fitToPage="1"/>
  </sheetPr>
  <dimension ref="A1:P152"/>
  <sheetViews>
    <sheetView tabSelected="1" workbookViewId="0">
      <pane xSplit="12" ySplit="5" topLeftCell="M57" activePane="bottomRight" state="frozen"/>
      <selection pane="topRight" activeCell="M1" sqref="M1"/>
      <selection pane="bottomLeft" activeCell="A6" sqref="A6"/>
      <selection pane="bottomRight" activeCell="AD62" sqref="AD62"/>
    </sheetView>
  </sheetViews>
  <sheetFormatPr defaultRowHeight="13.5" x14ac:dyDescent="0.15"/>
  <cols>
    <col min="1" max="1" width="2" customWidth="1"/>
    <col min="2" max="2" width="1.75" customWidth="1"/>
    <col min="3" max="3" width="1.625" customWidth="1"/>
    <col min="5" max="5" width="4.25" customWidth="1"/>
    <col min="6" max="6" width="6.375" customWidth="1"/>
    <col min="7" max="7" width="1.875" customWidth="1"/>
    <col min="8" max="8" width="11.75" customWidth="1"/>
    <col min="9" max="9" width="1.625" customWidth="1"/>
    <col min="10" max="10" width="2" customWidth="1"/>
    <col min="11" max="11" width="11" customWidth="1"/>
    <col min="12" max="12" width="1.625" customWidth="1"/>
    <col min="13" max="16" width="13" customWidth="1"/>
  </cols>
  <sheetData>
    <row r="1" spans="1:16" ht="18.75" x14ac:dyDescent="0.15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x14ac:dyDescent="0.15">
      <c r="A2" s="142" t="s">
        <v>101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4.25" thickBot="1" x14ac:dyDescent="0.2">
      <c r="A3" s="143"/>
      <c r="B3" s="144"/>
      <c r="C3" s="144"/>
      <c r="D3" s="144"/>
      <c r="E3" s="144"/>
      <c r="F3" s="144"/>
      <c r="G3" s="144"/>
      <c r="H3" s="1"/>
      <c r="I3" s="1"/>
      <c r="J3" s="1"/>
      <c r="K3" s="1"/>
      <c r="L3" s="1"/>
      <c r="M3" s="2"/>
      <c r="N3" s="2"/>
      <c r="O3" s="2"/>
      <c r="P3" s="3" t="s">
        <v>26</v>
      </c>
    </row>
    <row r="4" spans="1:16" x14ac:dyDescent="0.15">
      <c r="A4" s="145" t="s">
        <v>27</v>
      </c>
      <c r="B4" s="146"/>
      <c r="C4" s="146"/>
      <c r="D4" s="146"/>
      <c r="E4" s="146"/>
      <c r="F4" s="147"/>
      <c r="G4" s="151" t="s">
        <v>82</v>
      </c>
      <c r="H4" s="146"/>
      <c r="I4" s="147"/>
      <c r="J4" s="151" t="s">
        <v>92</v>
      </c>
      <c r="K4" s="146"/>
      <c r="L4" s="146"/>
      <c r="M4" s="153" t="s">
        <v>28</v>
      </c>
      <c r="N4" s="155" t="s">
        <v>29</v>
      </c>
      <c r="O4" s="155"/>
      <c r="P4" s="156" t="s">
        <v>21</v>
      </c>
    </row>
    <row r="5" spans="1:16" ht="14.25" thickBot="1" x14ac:dyDescent="0.2">
      <c r="A5" s="148"/>
      <c r="B5" s="149"/>
      <c r="C5" s="149"/>
      <c r="D5" s="149"/>
      <c r="E5" s="149"/>
      <c r="F5" s="150"/>
      <c r="G5" s="152"/>
      <c r="H5" s="149"/>
      <c r="I5" s="150"/>
      <c r="J5" s="152"/>
      <c r="K5" s="149"/>
      <c r="L5" s="149"/>
      <c r="M5" s="154"/>
      <c r="N5" s="4" t="s">
        <v>30</v>
      </c>
      <c r="O5" s="4" t="s">
        <v>31</v>
      </c>
      <c r="P5" s="157"/>
    </row>
    <row r="6" spans="1:16" x14ac:dyDescent="0.15">
      <c r="A6" s="131" t="s">
        <v>32</v>
      </c>
      <c r="B6" s="132"/>
      <c r="C6" s="132"/>
      <c r="D6" s="132"/>
      <c r="E6" s="132"/>
      <c r="F6" s="133"/>
      <c r="G6" s="103"/>
      <c r="H6" s="5"/>
      <c r="I6" s="104"/>
      <c r="J6" s="103"/>
      <c r="K6" s="5"/>
      <c r="L6" s="104"/>
      <c r="M6" s="6"/>
      <c r="N6" s="7"/>
      <c r="O6" s="7"/>
      <c r="P6" s="8"/>
    </row>
    <row r="7" spans="1:16" x14ac:dyDescent="0.15">
      <c r="A7" s="9"/>
      <c r="B7" s="109" t="s">
        <v>33</v>
      </c>
      <c r="C7" s="10"/>
      <c r="D7" s="11"/>
      <c r="E7" s="28"/>
      <c r="F7" s="109"/>
      <c r="G7" s="12"/>
      <c r="H7" s="13"/>
      <c r="I7" s="14"/>
      <c r="J7" s="12"/>
      <c r="K7" s="13"/>
      <c r="L7" s="14"/>
      <c r="M7" s="15"/>
      <c r="N7" s="16"/>
      <c r="O7" s="16"/>
      <c r="P7" s="17"/>
    </row>
    <row r="8" spans="1:16" x14ac:dyDescent="0.15">
      <c r="A8" s="9"/>
      <c r="B8" s="109" t="s">
        <v>34</v>
      </c>
      <c r="C8" s="18"/>
      <c r="D8" s="11"/>
      <c r="E8" s="109"/>
      <c r="F8" s="109"/>
      <c r="G8" s="12"/>
      <c r="H8" s="13"/>
      <c r="I8" s="14"/>
      <c r="J8" s="12"/>
      <c r="K8" s="13"/>
      <c r="L8" s="14"/>
      <c r="M8" s="15"/>
      <c r="N8" s="16"/>
      <c r="O8" s="16"/>
      <c r="P8" s="17"/>
    </row>
    <row r="9" spans="1:16" x14ac:dyDescent="0.15">
      <c r="A9" s="19"/>
      <c r="B9" s="109" t="s">
        <v>35</v>
      </c>
      <c r="C9" s="20"/>
      <c r="D9" s="21"/>
      <c r="E9" s="22"/>
      <c r="F9" s="109"/>
      <c r="G9" s="12" t="s">
        <v>36</v>
      </c>
      <c r="H9" s="13">
        <f>H10</f>
        <v>1000</v>
      </c>
      <c r="I9" s="14" t="s">
        <v>37</v>
      </c>
      <c r="J9" s="12" t="s">
        <v>38</v>
      </c>
      <c r="K9" s="23">
        <f>K10</f>
        <v>590</v>
      </c>
      <c r="L9" s="14" t="s">
        <v>39</v>
      </c>
      <c r="M9" s="24"/>
      <c r="N9" s="25"/>
      <c r="O9" s="25"/>
      <c r="P9" s="26"/>
    </row>
    <row r="10" spans="1:16" x14ac:dyDescent="0.15">
      <c r="A10" s="19"/>
      <c r="B10" s="27"/>
      <c r="C10" s="109" t="s">
        <v>40</v>
      </c>
      <c r="D10" s="21"/>
      <c r="E10" s="109"/>
      <c r="F10" s="28"/>
      <c r="G10" s="29"/>
      <c r="H10" s="23">
        <v>1000</v>
      </c>
      <c r="I10" s="30"/>
      <c r="J10" s="29"/>
      <c r="K10" s="13">
        <f>SUM(M10:P10)</f>
        <v>590</v>
      </c>
      <c r="L10" s="30"/>
      <c r="M10" s="24">
        <v>590</v>
      </c>
      <c r="N10" s="25"/>
      <c r="O10" s="25"/>
      <c r="P10" s="26"/>
    </row>
    <row r="11" spans="1:16" x14ac:dyDescent="0.15">
      <c r="A11" s="19"/>
      <c r="B11" s="109" t="s">
        <v>41</v>
      </c>
      <c r="C11" s="27"/>
      <c r="D11" s="21"/>
      <c r="E11" s="28"/>
      <c r="F11" s="109"/>
      <c r="G11" s="12" t="s">
        <v>36</v>
      </c>
      <c r="H11" s="13">
        <f>H12</f>
        <v>1000</v>
      </c>
      <c r="I11" s="14" t="s">
        <v>37</v>
      </c>
      <c r="J11" s="12" t="s">
        <v>38</v>
      </c>
      <c r="K11" s="13">
        <f>K12</f>
        <v>610</v>
      </c>
      <c r="L11" s="14" t="s">
        <v>39</v>
      </c>
      <c r="M11" s="24"/>
      <c r="N11" s="25"/>
      <c r="O11" s="25"/>
      <c r="P11" s="26"/>
    </row>
    <row r="12" spans="1:16" x14ac:dyDescent="0.15">
      <c r="A12" s="31"/>
      <c r="B12" s="32"/>
      <c r="C12" s="33" t="s">
        <v>42</v>
      </c>
      <c r="D12" s="34"/>
      <c r="E12" s="33"/>
      <c r="F12" s="28"/>
      <c r="G12" s="12"/>
      <c r="H12" s="13">
        <v>1000</v>
      </c>
      <c r="I12" s="14"/>
      <c r="J12" s="12"/>
      <c r="K12" s="13">
        <f>SUM(M12:P12)</f>
        <v>610</v>
      </c>
      <c r="L12" s="14"/>
      <c r="M12" s="24"/>
      <c r="N12" s="25"/>
      <c r="O12" s="25"/>
      <c r="P12" s="26">
        <v>610</v>
      </c>
    </row>
    <row r="13" spans="1:16" x14ac:dyDescent="0.15">
      <c r="A13" s="19"/>
      <c r="B13" s="109" t="s">
        <v>43</v>
      </c>
      <c r="C13" s="109"/>
      <c r="D13" s="21"/>
      <c r="E13" s="109"/>
      <c r="F13" s="109"/>
      <c r="G13" s="12" t="s">
        <v>36</v>
      </c>
      <c r="H13" s="13">
        <f>H14</f>
        <v>39000000</v>
      </c>
      <c r="I13" s="14" t="s">
        <v>37</v>
      </c>
      <c r="J13" s="12" t="s">
        <v>38</v>
      </c>
      <c r="K13" s="13">
        <f>K14</f>
        <v>39102411</v>
      </c>
      <c r="L13" s="14" t="s">
        <v>39</v>
      </c>
      <c r="M13" s="24"/>
      <c r="N13" s="25"/>
      <c r="O13" s="25"/>
      <c r="P13" s="26"/>
    </row>
    <row r="14" spans="1:16" x14ac:dyDescent="0.15">
      <c r="A14" s="19"/>
      <c r="B14" s="109"/>
      <c r="C14" s="109" t="s">
        <v>44</v>
      </c>
      <c r="D14" s="21"/>
      <c r="E14" s="109"/>
      <c r="F14" s="109"/>
      <c r="G14" s="12"/>
      <c r="H14" s="13">
        <v>39000000</v>
      </c>
      <c r="I14" s="14"/>
      <c r="J14" s="12"/>
      <c r="K14" s="13">
        <f>SUM(M14:P14)</f>
        <v>39102411</v>
      </c>
      <c r="L14" s="14"/>
      <c r="M14" s="24">
        <v>19551205</v>
      </c>
      <c r="N14" s="25"/>
      <c r="O14" s="25">
        <v>11730723</v>
      </c>
      <c r="P14" s="26">
        <v>7820483</v>
      </c>
    </row>
    <row r="15" spans="1:16" x14ac:dyDescent="0.15">
      <c r="A15" s="19"/>
      <c r="B15" s="109" t="s">
        <v>45</v>
      </c>
      <c r="C15" s="109"/>
      <c r="D15" s="21"/>
      <c r="E15" s="109"/>
      <c r="F15" s="109"/>
      <c r="G15" s="12" t="s">
        <v>36</v>
      </c>
      <c r="H15" s="13">
        <f>SUM(H16:H20)</f>
        <v>16392780</v>
      </c>
      <c r="I15" s="14" t="s">
        <v>37</v>
      </c>
      <c r="J15" s="12" t="s">
        <v>38</v>
      </c>
      <c r="K15" s="13">
        <f>SUM(K16:K20)</f>
        <v>3440561</v>
      </c>
      <c r="L15" s="14" t="s">
        <v>39</v>
      </c>
      <c r="M15" s="24"/>
      <c r="N15" s="25"/>
      <c r="O15" s="25"/>
      <c r="P15" s="26"/>
    </row>
    <row r="16" spans="1:16" x14ac:dyDescent="0.15">
      <c r="A16" s="110"/>
      <c r="B16" s="109"/>
      <c r="C16" s="109" t="s">
        <v>46</v>
      </c>
      <c r="D16" s="21"/>
      <c r="E16" s="109"/>
      <c r="F16" s="109"/>
      <c r="G16" s="12"/>
      <c r="H16" s="13">
        <v>1255600</v>
      </c>
      <c r="I16" s="14"/>
      <c r="J16" s="12"/>
      <c r="K16" s="13">
        <f>SUM(M16:P16)</f>
        <v>1097000</v>
      </c>
      <c r="L16" s="14"/>
      <c r="M16" s="24">
        <v>1097000</v>
      </c>
      <c r="N16" s="25"/>
      <c r="O16" s="25"/>
      <c r="P16" s="26"/>
    </row>
    <row r="17" spans="1:16" x14ac:dyDescent="0.15">
      <c r="A17" s="19"/>
      <c r="B17" s="27"/>
      <c r="C17" s="109" t="s">
        <v>47</v>
      </c>
      <c r="D17" s="21"/>
      <c r="E17" s="109"/>
      <c r="F17" s="109"/>
      <c r="G17" s="12"/>
      <c r="H17" s="13">
        <v>260000</v>
      </c>
      <c r="I17" s="14"/>
      <c r="J17" s="12"/>
      <c r="K17" s="13">
        <f>SUM(M17:P17)</f>
        <v>18000</v>
      </c>
      <c r="L17" s="14"/>
      <c r="M17" s="24">
        <v>18000</v>
      </c>
      <c r="N17" s="25"/>
      <c r="O17" s="25"/>
      <c r="P17" s="26"/>
    </row>
    <row r="18" spans="1:16" x14ac:dyDescent="0.15">
      <c r="A18" s="19"/>
      <c r="B18" s="27"/>
      <c r="C18" s="109" t="s">
        <v>48</v>
      </c>
      <c r="D18" s="21"/>
      <c r="E18" s="109"/>
      <c r="F18" s="109"/>
      <c r="G18" s="12"/>
      <c r="H18" s="13">
        <v>2534500</v>
      </c>
      <c r="I18" s="14"/>
      <c r="J18" s="12"/>
      <c r="K18" s="13">
        <f>SUM(M18:P18)</f>
        <v>291000</v>
      </c>
      <c r="L18" s="14"/>
      <c r="M18" s="24">
        <v>291000</v>
      </c>
      <c r="N18" s="25"/>
      <c r="O18" s="25"/>
      <c r="P18" s="26"/>
    </row>
    <row r="19" spans="1:16" x14ac:dyDescent="0.15">
      <c r="A19" s="19"/>
      <c r="B19" s="27"/>
      <c r="C19" s="109" t="s">
        <v>49</v>
      </c>
      <c r="D19" s="21"/>
      <c r="E19" s="109"/>
      <c r="F19" s="109"/>
      <c r="G19" s="12"/>
      <c r="H19" s="13">
        <v>1650000</v>
      </c>
      <c r="I19" s="14"/>
      <c r="J19" s="12"/>
      <c r="K19" s="13">
        <f>SUM(M19:P19)</f>
        <v>1319561</v>
      </c>
      <c r="L19" s="14"/>
      <c r="M19" s="24"/>
      <c r="N19" s="25">
        <v>1319561</v>
      </c>
      <c r="O19" s="25"/>
      <c r="P19" s="35"/>
    </row>
    <row r="20" spans="1:16" x14ac:dyDescent="0.15">
      <c r="A20" s="19"/>
      <c r="B20" s="109"/>
      <c r="C20" s="109" t="s">
        <v>50</v>
      </c>
      <c r="D20" s="109"/>
      <c r="E20" s="109"/>
      <c r="F20" s="109"/>
      <c r="G20" s="12"/>
      <c r="H20" s="13">
        <v>10692680</v>
      </c>
      <c r="I20" s="14"/>
      <c r="J20" s="12"/>
      <c r="K20" s="13">
        <f>SUM(M20:P20)</f>
        <v>715000</v>
      </c>
      <c r="L20" s="14"/>
      <c r="M20" s="24"/>
      <c r="N20" s="25"/>
      <c r="O20" s="25">
        <v>715000</v>
      </c>
      <c r="P20" s="35"/>
    </row>
    <row r="21" spans="1:16" x14ac:dyDescent="0.15">
      <c r="A21" s="19"/>
      <c r="B21" s="109" t="s">
        <v>51</v>
      </c>
      <c r="C21" s="109"/>
      <c r="D21" s="109"/>
      <c r="E21" s="109"/>
      <c r="F21" s="109"/>
      <c r="G21" s="12" t="s">
        <v>36</v>
      </c>
      <c r="H21" s="13">
        <f>SUM(H22:H25)</f>
        <v>16624200</v>
      </c>
      <c r="I21" s="14" t="s">
        <v>37</v>
      </c>
      <c r="J21" s="12" t="s">
        <v>38</v>
      </c>
      <c r="K21" s="13">
        <f>SUM(K22:K25)</f>
        <v>17784440</v>
      </c>
      <c r="L21" s="14" t="s">
        <v>39</v>
      </c>
      <c r="M21" s="24"/>
      <c r="N21" s="25"/>
      <c r="O21" s="25"/>
      <c r="P21" s="35"/>
    </row>
    <row r="22" spans="1:16" x14ac:dyDescent="0.15">
      <c r="A22" s="19"/>
      <c r="B22" s="109"/>
      <c r="C22" s="109" t="s">
        <v>52</v>
      </c>
      <c r="D22" s="109"/>
      <c r="E22" s="109"/>
      <c r="F22" s="109"/>
      <c r="G22" s="12"/>
      <c r="H22" s="13">
        <v>448100</v>
      </c>
      <c r="I22" s="14"/>
      <c r="J22" s="12"/>
      <c r="K22" s="13">
        <f>SUM(M22:P22)</f>
        <v>1160340</v>
      </c>
      <c r="L22" s="14"/>
      <c r="M22" s="24">
        <v>100000</v>
      </c>
      <c r="N22" s="25"/>
      <c r="O22" s="25">
        <v>233120</v>
      </c>
      <c r="P22" s="35">
        <v>827220</v>
      </c>
    </row>
    <row r="23" spans="1:16" x14ac:dyDescent="0.15">
      <c r="A23" s="19"/>
      <c r="B23" s="109"/>
      <c r="C23" s="109" t="s">
        <v>83</v>
      </c>
      <c r="D23" s="109"/>
      <c r="E23" s="109"/>
      <c r="F23" s="109"/>
      <c r="G23" s="12"/>
      <c r="H23" s="13">
        <v>15826100</v>
      </c>
      <c r="I23" s="14"/>
      <c r="J23" s="12"/>
      <c r="K23" s="13">
        <f>SUM(M23:P23)</f>
        <v>15826100</v>
      </c>
      <c r="L23" s="14"/>
      <c r="M23" s="24">
        <v>15826100</v>
      </c>
      <c r="N23" s="25"/>
      <c r="O23" s="25"/>
      <c r="P23" s="35"/>
    </row>
    <row r="24" spans="1:16" x14ac:dyDescent="0.15">
      <c r="A24" s="19"/>
      <c r="B24" s="109"/>
      <c r="C24" s="134" t="s">
        <v>53</v>
      </c>
      <c r="D24" s="134"/>
      <c r="E24" s="134"/>
      <c r="F24" s="135"/>
      <c r="G24" s="12"/>
      <c r="H24" s="13">
        <v>0</v>
      </c>
      <c r="I24" s="14"/>
      <c r="J24" s="12"/>
      <c r="K24" s="13">
        <f>SUM(M24:P24)</f>
        <v>448000</v>
      </c>
      <c r="L24" s="14"/>
      <c r="M24" s="24"/>
      <c r="N24" s="25"/>
      <c r="O24" s="25"/>
      <c r="P24" s="35">
        <v>448000</v>
      </c>
    </row>
    <row r="25" spans="1:16" x14ac:dyDescent="0.15">
      <c r="A25" s="19"/>
      <c r="B25" s="109"/>
      <c r="C25" s="109" t="s">
        <v>54</v>
      </c>
      <c r="D25" s="109"/>
      <c r="E25" s="109"/>
      <c r="F25" s="109"/>
      <c r="G25" s="12"/>
      <c r="H25" s="13">
        <v>350000</v>
      </c>
      <c r="I25" s="14"/>
      <c r="J25" s="12"/>
      <c r="K25" s="13">
        <f>SUM(M25:P25)</f>
        <v>350000</v>
      </c>
      <c r="L25" s="14"/>
      <c r="M25" s="24"/>
      <c r="N25" s="25"/>
      <c r="O25" s="13"/>
      <c r="P25" s="35">
        <v>350000</v>
      </c>
    </row>
    <row r="26" spans="1:16" x14ac:dyDescent="0.15">
      <c r="A26" s="19"/>
      <c r="B26" s="109" t="s">
        <v>55</v>
      </c>
      <c r="C26" s="109"/>
      <c r="D26" s="109"/>
      <c r="E26" s="109"/>
      <c r="F26" s="109"/>
      <c r="G26" s="12" t="s">
        <v>36</v>
      </c>
      <c r="H26" s="13">
        <f>SUM(H27:H28)</f>
        <v>1219900</v>
      </c>
      <c r="I26" s="14" t="s">
        <v>37</v>
      </c>
      <c r="J26" s="12" t="s">
        <v>36</v>
      </c>
      <c r="K26" s="13">
        <f>SUM(K27:K28)</f>
        <v>936700</v>
      </c>
      <c r="L26" s="14" t="s">
        <v>37</v>
      </c>
      <c r="M26" s="24"/>
      <c r="N26" s="25"/>
      <c r="O26" s="25"/>
      <c r="P26" s="35"/>
    </row>
    <row r="27" spans="1:16" x14ac:dyDescent="0.15">
      <c r="A27" s="19"/>
      <c r="B27" s="109"/>
      <c r="C27" s="109" t="s">
        <v>55</v>
      </c>
      <c r="D27" s="109"/>
      <c r="E27" s="109"/>
      <c r="F27" s="109"/>
      <c r="G27" s="12"/>
      <c r="H27" s="13">
        <v>503500</v>
      </c>
      <c r="I27" s="14"/>
      <c r="J27" s="12"/>
      <c r="K27" s="13">
        <f>SUM(M27:P27)</f>
        <v>246000</v>
      </c>
      <c r="L27" s="14"/>
      <c r="M27" s="24"/>
      <c r="N27" s="25"/>
      <c r="O27" s="25"/>
      <c r="P27" s="35">
        <v>246000</v>
      </c>
    </row>
    <row r="28" spans="1:16" x14ac:dyDescent="0.15">
      <c r="A28" s="19"/>
      <c r="B28" s="109"/>
      <c r="C28" s="109" t="s">
        <v>56</v>
      </c>
      <c r="D28" s="109"/>
      <c r="E28" s="109"/>
      <c r="F28" s="109"/>
      <c r="G28" s="12"/>
      <c r="H28" s="13">
        <v>716400</v>
      </c>
      <c r="I28" s="14"/>
      <c r="J28" s="12"/>
      <c r="K28" s="13">
        <f>SUM(M28:P28)</f>
        <v>690700</v>
      </c>
      <c r="L28" s="14"/>
      <c r="M28" s="24"/>
      <c r="N28" s="25"/>
      <c r="O28" s="25">
        <v>690700</v>
      </c>
      <c r="P28" s="35"/>
    </row>
    <row r="29" spans="1:16" x14ac:dyDescent="0.15">
      <c r="A29" s="19"/>
      <c r="B29" s="109" t="s">
        <v>57</v>
      </c>
      <c r="C29" s="109"/>
      <c r="D29" s="109"/>
      <c r="E29" s="109"/>
      <c r="F29" s="109"/>
      <c r="G29" s="12" t="s">
        <v>36</v>
      </c>
      <c r="H29" s="13">
        <f>SUM(H30)</f>
        <v>0</v>
      </c>
      <c r="I29" s="14" t="s">
        <v>37</v>
      </c>
      <c r="J29" s="12" t="s">
        <v>36</v>
      </c>
      <c r="K29" s="13">
        <f>SUM(K30)</f>
        <v>0</v>
      </c>
      <c r="L29" s="14" t="s">
        <v>37</v>
      </c>
      <c r="M29" s="24"/>
      <c r="N29" s="25"/>
      <c r="O29" s="25"/>
      <c r="P29" s="35"/>
    </row>
    <row r="30" spans="1:16" x14ac:dyDescent="0.15">
      <c r="A30" s="19"/>
      <c r="B30" s="109"/>
      <c r="C30" s="109" t="s">
        <v>57</v>
      </c>
      <c r="D30" s="109"/>
      <c r="E30" s="109"/>
      <c r="F30" s="109"/>
      <c r="G30" s="12"/>
      <c r="H30" s="13">
        <v>0</v>
      </c>
      <c r="I30" s="14"/>
      <c r="J30" s="12"/>
      <c r="K30" s="13">
        <f>SUM(M30:P30)</f>
        <v>0</v>
      </c>
      <c r="L30" s="14"/>
      <c r="M30" s="24"/>
      <c r="N30" s="25"/>
      <c r="O30" s="25"/>
      <c r="P30" s="35"/>
    </row>
    <row r="31" spans="1:16" x14ac:dyDescent="0.15">
      <c r="A31" s="19"/>
      <c r="B31" s="109" t="s">
        <v>58</v>
      </c>
      <c r="C31" s="36"/>
      <c r="D31" s="109"/>
      <c r="E31" s="109"/>
      <c r="F31" s="109"/>
      <c r="G31" s="12" t="s">
        <v>36</v>
      </c>
      <c r="H31" s="13">
        <f>SUM(H32:H34)</f>
        <v>361000</v>
      </c>
      <c r="I31" s="14" t="s">
        <v>37</v>
      </c>
      <c r="J31" s="12" t="s">
        <v>38</v>
      </c>
      <c r="K31" s="13">
        <f>SUM(K32:K34)</f>
        <v>433304</v>
      </c>
      <c r="L31" s="14" t="s">
        <v>39</v>
      </c>
      <c r="M31" s="24"/>
      <c r="N31" s="25"/>
      <c r="O31" s="25"/>
      <c r="P31" s="35"/>
    </row>
    <row r="32" spans="1:16" x14ac:dyDescent="0.15">
      <c r="A32" s="19"/>
      <c r="B32" s="109"/>
      <c r="C32" s="109" t="s">
        <v>59</v>
      </c>
      <c r="D32" s="109"/>
      <c r="E32" s="109"/>
      <c r="F32" s="109"/>
      <c r="G32" s="12"/>
      <c r="H32" s="13">
        <v>1000</v>
      </c>
      <c r="I32" s="14"/>
      <c r="J32" s="12"/>
      <c r="K32" s="13">
        <f>SUM(M32:P32)</f>
        <v>484</v>
      </c>
      <c r="L32" s="14"/>
      <c r="M32" s="24"/>
      <c r="N32" s="25"/>
      <c r="O32" s="25"/>
      <c r="P32" s="35">
        <v>484</v>
      </c>
    </row>
    <row r="33" spans="1:16" x14ac:dyDescent="0.15">
      <c r="A33" s="19"/>
      <c r="B33" s="109"/>
      <c r="C33" s="109" t="s">
        <v>93</v>
      </c>
      <c r="D33" s="109"/>
      <c r="E33" s="109"/>
      <c r="F33" s="109"/>
      <c r="G33" s="12"/>
      <c r="H33" s="13">
        <v>360000</v>
      </c>
      <c r="I33" s="14"/>
      <c r="J33" s="12"/>
      <c r="K33" s="13">
        <f>SUM(M33:P33)</f>
        <v>91000</v>
      </c>
      <c r="L33" s="14"/>
      <c r="M33" s="24"/>
      <c r="N33" s="25"/>
      <c r="O33" s="37"/>
      <c r="P33" s="38">
        <v>91000</v>
      </c>
    </row>
    <row r="34" spans="1:16" x14ac:dyDescent="0.15">
      <c r="A34" s="19"/>
      <c r="B34" s="109"/>
      <c r="C34" s="109" t="s">
        <v>94</v>
      </c>
      <c r="D34" s="109"/>
      <c r="E34" s="109"/>
      <c r="F34" s="109"/>
      <c r="G34" s="12"/>
      <c r="H34" s="13"/>
      <c r="I34" s="14"/>
      <c r="J34" s="12"/>
      <c r="K34" s="13">
        <f>SUM(M34:P34)</f>
        <v>341820</v>
      </c>
      <c r="L34" s="14"/>
      <c r="M34" s="24">
        <v>170910</v>
      </c>
      <c r="N34" s="25"/>
      <c r="O34" s="37">
        <v>102546</v>
      </c>
      <c r="P34" s="38">
        <v>68364</v>
      </c>
    </row>
    <row r="35" spans="1:16" x14ac:dyDescent="0.15">
      <c r="A35" s="111"/>
      <c r="B35" s="39"/>
      <c r="C35" s="40" t="s">
        <v>60</v>
      </c>
      <c r="D35" s="39"/>
      <c r="E35" s="40"/>
      <c r="F35" s="108"/>
      <c r="G35" s="41"/>
      <c r="H35" s="42">
        <f>SUM(H9,H11,H13,H15,H21,H26,H31)</f>
        <v>73599880</v>
      </c>
      <c r="I35" s="43"/>
      <c r="J35" s="41"/>
      <c r="K35" s="42">
        <f>K9+K11+K13+K15+K21+K26+K29+K31</f>
        <v>61698616</v>
      </c>
      <c r="L35" s="43"/>
      <c r="M35" s="44">
        <f>SUM(M9:M34)</f>
        <v>37054805</v>
      </c>
      <c r="N35" s="45">
        <f>SUM(N9:N34)</f>
        <v>1319561</v>
      </c>
      <c r="O35" s="45">
        <f>SUM(O9:O34)</f>
        <v>13472089</v>
      </c>
      <c r="P35" s="46">
        <f>SUM(P9:P34)</f>
        <v>9852161</v>
      </c>
    </row>
    <row r="36" spans="1:16" x14ac:dyDescent="0.15">
      <c r="A36" s="47"/>
      <c r="B36" s="105" t="s">
        <v>61</v>
      </c>
      <c r="C36" s="106"/>
      <c r="D36" s="106"/>
      <c r="E36" s="28"/>
      <c r="F36" s="28"/>
      <c r="G36" s="29"/>
      <c r="H36" s="23"/>
      <c r="I36" s="30"/>
      <c r="J36" s="29"/>
      <c r="K36" s="23"/>
      <c r="L36" s="30"/>
      <c r="M36" s="48"/>
      <c r="N36" s="49"/>
      <c r="O36" s="49"/>
      <c r="P36" s="50"/>
    </row>
    <row r="37" spans="1:16" x14ac:dyDescent="0.15">
      <c r="A37" s="110"/>
      <c r="B37" s="109" t="s">
        <v>62</v>
      </c>
      <c r="C37" s="109"/>
      <c r="D37" s="21"/>
      <c r="E37" s="109"/>
      <c r="F37" s="109"/>
      <c r="G37" s="12" t="s">
        <v>38</v>
      </c>
      <c r="H37" s="13">
        <f>SUM(H38,H52,H62,H76,H78)</f>
        <v>38898080</v>
      </c>
      <c r="I37" s="14" t="s">
        <v>37</v>
      </c>
      <c r="J37" s="12" t="s">
        <v>38</v>
      </c>
      <c r="K37" s="13">
        <f>SUM(K38,K52,K62,K76,K78)</f>
        <v>17129635</v>
      </c>
      <c r="L37" s="14" t="s">
        <v>39</v>
      </c>
      <c r="M37" s="24"/>
      <c r="N37" s="25"/>
      <c r="O37" s="25"/>
      <c r="P37" s="26"/>
    </row>
    <row r="38" spans="1:16" x14ac:dyDescent="0.15">
      <c r="A38" s="110"/>
      <c r="B38" s="109"/>
      <c r="C38" s="109" t="s">
        <v>63</v>
      </c>
      <c r="D38" s="21"/>
      <c r="E38" s="109"/>
      <c r="F38" s="109"/>
      <c r="G38" s="12" t="s">
        <v>38</v>
      </c>
      <c r="H38" s="13">
        <f>SUM(H39:H51)</f>
        <v>11157900</v>
      </c>
      <c r="I38" s="14" t="s">
        <v>37</v>
      </c>
      <c r="J38" s="12" t="s">
        <v>38</v>
      </c>
      <c r="K38" s="13">
        <f>SUM(K39:K51)</f>
        <v>7322510</v>
      </c>
      <c r="L38" s="14" t="s">
        <v>39</v>
      </c>
      <c r="M38" s="24"/>
      <c r="N38" s="25"/>
      <c r="O38" s="25"/>
      <c r="P38" s="26"/>
    </row>
    <row r="39" spans="1:16" x14ac:dyDescent="0.15">
      <c r="A39" s="110"/>
      <c r="B39" s="109"/>
      <c r="C39" s="109"/>
      <c r="D39" s="109" t="s">
        <v>22</v>
      </c>
      <c r="E39" s="109"/>
      <c r="F39" s="109"/>
      <c r="G39" s="12"/>
      <c r="H39" s="13">
        <v>162250</v>
      </c>
      <c r="I39" s="14"/>
      <c r="J39" s="12"/>
      <c r="K39" s="13">
        <f>M39</f>
        <v>30915</v>
      </c>
      <c r="L39" s="14"/>
      <c r="M39" s="24">
        <v>30915</v>
      </c>
      <c r="N39" s="25"/>
      <c r="O39" s="25"/>
      <c r="P39" s="26"/>
    </row>
    <row r="40" spans="1:16" x14ac:dyDescent="0.15">
      <c r="A40" s="110"/>
      <c r="B40" s="109"/>
      <c r="C40" s="109"/>
      <c r="D40" s="109" t="s">
        <v>3</v>
      </c>
      <c r="E40" s="109"/>
      <c r="F40" s="109"/>
      <c r="G40" s="12"/>
      <c r="H40" s="13">
        <v>297000</v>
      </c>
      <c r="I40" s="14"/>
      <c r="J40" s="12"/>
      <c r="K40" s="13">
        <f t="shared" ref="K40:K51" si="0">M40</f>
        <v>352767</v>
      </c>
      <c r="L40" s="14"/>
      <c r="M40" s="24">
        <v>352767</v>
      </c>
      <c r="N40" s="25"/>
      <c r="O40" s="25"/>
      <c r="P40" s="26"/>
    </row>
    <row r="41" spans="1:16" x14ac:dyDescent="0.15">
      <c r="A41" s="110"/>
      <c r="B41" s="109"/>
      <c r="C41" s="109"/>
      <c r="D41" s="109" t="s">
        <v>4</v>
      </c>
      <c r="E41" s="109"/>
      <c r="F41" s="109"/>
      <c r="G41" s="12"/>
      <c r="H41" s="13">
        <v>2219600</v>
      </c>
      <c r="I41" s="14"/>
      <c r="J41" s="12"/>
      <c r="K41" s="13">
        <f t="shared" si="0"/>
        <v>1970182</v>
      </c>
      <c r="L41" s="14"/>
      <c r="M41" s="24">
        <v>1970182</v>
      </c>
      <c r="N41" s="25"/>
      <c r="O41" s="25"/>
      <c r="P41" s="26"/>
    </row>
    <row r="42" spans="1:16" x14ac:dyDescent="0.15">
      <c r="A42" s="110"/>
      <c r="B42" s="109"/>
      <c r="C42" s="109"/>
      <c r="D42" s="109" t="s">
        <v>7</v>
      </c>
      <c r="E42" s="109"/>
      <c r="F42" s="109"/>
      <c r="G42" s="12"/>
      <c r="H42" s="13">
        <v>1516000</v>
      </c>
      <c r="I42" s="14"/>
      <c r="J42" s="12"/>
      <c r="K42" s="13">
        <f t="shared" si="0"/>
        <v>848370</v>
      </c>
      <c r="L42" s="14"/>
      <c r="M42" s="24">
        <v>848370</v>
      </c>
      <c r="N42" s="25"/>
      <c r="O42" s="25"/>
      <c r="P42" s="26"/>
    </row>
    <row r="43" spans="1:16" x14ac:dyDescent="0.15">
      <c r="A43" s="110"/>
      <c r="B43" s="109"/>
      <c r="C43" s="109"/>
      <c r="D43" s="109" t="s">
        <v>9</v>
      </c>
      <c r="E43" s="109"/>
      <c r="F43" s="109"/>
      <c r="G43" s="12"/>
      <c r="H43" s="13">
        <v>3498000</v>
      </c>
      <c r="I43" s="14"/>
      <c r="J43" s="12"/>
      <c r="K43" s="13">
        <f t="shared" si="0"/>
        <v>2925890</v>
      </c>
      <c r="L43" s="14"/>
      <c r="M43" s="24">
        <v>2925890</v>
      </c>
      <c r="N43" s="25"/>
      <c r="O43" s="25"/>
      <c r="P43" s="26"/>
    </row>
    <row r="44" spans="1:16" x14ac:dyDescent="0.15">
      <c r="A44" s="110"/>
      <c r="B44" s="109"/>
      <c r="C44" s="109"/>
      <c r="D44" s="109" t="s">
        <v>88</v>
      </c>
      <c r="E44" s="109"/>
      <c r="F44" s="109"/>
      <c r="G44" s="12"/>
      <c r="H44" s="13">
        <v>320000</v>
      </c>
      <c r="I44" s="14"/>
      <c r="J44" s="12"/>
      <c r="K44" s="13">
        <f t="shared" si="0"/>
        <v>201370</v>
      </c>
      <c r="L44" s="14"/>
      <c r="M44" s="24">
        <v>201370</v>
      </c>
      <c r="N44" s="25"/>
      <c r="O44" s="25"/>
      <c r="P44" s="26"/>
    </row>
    <row r="45" spans="1:16" x14ac:dyDescent="0.15">
      <c r="A45" s="110"/>
      <c r="B45" s="109"/>
      <c r="C45" s="109"/>
      <c r="D45" s="109" t="s">
        <v>89</v>
      </c>
      <c r="E45" s="109"/>
      <c r="F45" s="109"/>
      <c r="G45" s="12"/>
      <c r="H45" s="13">
        <v>386000</v>
      </c>
      <c r="I45" s="14"/>
      <c r="J45" s="12"/>
      <c r="K45" s="13">
        <f t="shared" si="0"/>
        <v>51000</v>
      </c>
      <c r="L45" s="14"/>
      <c r="M45" s="24">
        <v>51000</v>
      </c>
      <c r="N45" s="25"/>
      <c r="O45" s="25"/>
      <c r="P45" s="26"/>
    </row>
    <row r="46" spans="1:16" x14ac:dyDescent="0.15">
      <c r="A46" s="110"/>
      <c r="B46" s="109"/>
      <c r="C46" s="109"/>
      <c r="D46" s="109" t="s">
        <v>15</v>
      </c>
      <c r="E46" s="109"/>
      <c r="F46" s="109"/>
      <c r="G46" s="12"/>
      <c r="H46" s="13">
        <v>0</v>
      </c>
      <c r="I46" s="14"/>
      <c r="J46" s="12"/>
      <c r="K46" s="13">
        <f t="shared" si="0"/>
        <v>0</v>
      </c>
      <c r="L46" s="14"/>
      <c r="M46" s="24"/>
      <c r="N46" s="25"/>
      <c r="O46" s="25"/>
      <c r="P46" s="26"/>
    </row>
    <row r="47" spans="1:16" x14ac:dyDescent="0.15">
      <c r="A47" s="110"/>
      <c r="B47" s="109"/>
      <c r="C47" s="109"/>
      <c r="D47" s="109" t="s">
        <v>91</v>
      </c>
      <c r="E47" s="109"/>
      <c r="F47" s="109"/>
      <c r="G47" s="12"/>
      <c r="H47" s="13">
        <v>1807850</v>
      </c>
      <c r="I47" s="14"/>
      <c r="J47" s="12"/>
      <c r="K47" s="13">
        <f t="shared" si="0"/>
        <v>124390</v>
      </c>
      <c r="L47" s="14"/>
      <c r="M47" s="24">
        <v>124390</v>
      </c>
      <c r="N47" s="25"/>
      <c r="O47" s="25"/>
      <c r="P47" s="26"/>
    </row>
    <row r="48" spans="1:16" x14ac:dyDescent="0.15">
      <c r="A48" s="110"/>
      <c r="B48" s="109"/>
      <c r="C48" s="109"/>
      <c r="D48" s="109" t="s">
        <v>17</v>
      </c>
      <c r="E48" s="109"/>
      <c r="F48" s="109"/>
      <c r="G48" s="12"/>
      <c r="H48" s="13">
        <v>105000</v>
      </c>
      <c r="I48" s="14"/>
      <c r="J48" s="12"/>
      <c r="K48" s="13">
        <f t="shared" si="0"/>
        <v>111760</v>
      </c>
      <c r="L48" s="14"/>
      <c r="M48" s="24">
        <v>111760</v>
      </c>
      <c r="N48" s="25"/>
      <c r="O48" s="25"/>
      <c r="P48" s="26"/>
    </row>
    <row r="49" spans="1:16" x14ac:dyDescent="0.15">
      <c r="A49" s="110"/>
      <c r="B49" s="109"/>
      <c r="C49" s="109"/>
      <c r="D49" s="109" t="s">
        <v>18</v>
      </c>
      <c r="E49" s="109"/>
      <c r="F49" s="109"/>
      <c r="G49" s="12"/>
      <c r="H49" s="13">
        <v>0</v>
      </c>
      <c r="I49" s="14"/>
      <c r="J49" s="12"/>
      <c r="K49" s="13">
        <f t="shared" si="0"/>
        <v>60500</v>
      </c>
      <c r="L49" s="14"/>
      <c r="M49" s="24">
        <v>60500</v>
      </c>
      <c r="N49" s="25"/>
      <c r="O49" s="25"/>
      <c r="P49" s="26"/>
    </row>
    <row r="50" spans="1:16" x14ac:dyDescent="0.15">
      <c r="A50" s="110"/>
      <c r="B50" s="109"/>
      <c r="C50" s="109"/>
      <c r="D50" s="109" t="s">
        <v>19</v>
      </c>
      <c r="E50" s="109"/>
      <c r="F50" s="109"/>
      <c r="G50" s="12"/>
      <c r="H50" s="13">
        <v>846200</v>
      </c>
      <c r="I50" s="14"/>
      <c r="J50" s="12"/>
      <c r="K50" s="13">
        <f t="shared" si="0"/>
        <v>645366</v>
      </c>
      <c r="L50" s="14"/>
      <c r="M50" s="24">
        <v>645366</v>
      </c>
      <c r="N50" s="25"/>
      <c r="O50" s="25"/>
      <c r="P50" s="26"/>
    </row>
    <row r="51" spans="1:16" x14ac:dyDescent="0.15">
      <c r="A51" s="110"/>
      <c r="B51" s="109"/>
      <c r="C51" s="109"/>
      <c r="D51" s="109" t="s">
        <v>20</v>
      </c>
      <c r="E51" s="109"/>
      <c r="F51" s="109"/>
      <c r="G51" s="12"/>
      <c r="H51" s="13">
        <v>0</v>
      </c>
      <c r="I51" s="14"/>
      <c r="J51" s="12"/>
      <c r="K51" s="13">
        <f t="shared" si="0"/>
        <v>0</v>
      </c>
      <c r="L51" s="14"/>
      <c r="M51" s="24">
        <v>0</v>
      </c>
      <c r="N51" s="25"/>
      <c r="O51" s="25"/>
      <c r="P51" s="26"/>
    </row>
    <row r="52" spans="1:16" x14ac:dyDescent="0.15">
      <c r="A52" s="110"/>
      <c r="B52" s="109"/>
      <c r="C52" s="109" t="s">
        <v>64</v>
      </c>
      <c r="D52" s="21"/>
      <c r="E52" s="109"/>
      <c r="F52" s="109"/>
      <c r="G52" s="12" t="s">
        <v>38</v>
      </c>
      <c r="H52" s="13">
        <f>SUM(H53:H61)</f>
        <v>3136600</v>
      </c>
      <c r="I52" s="14" t="s">
        <v>37</v>
      </c>
      <c r="J52" s="12" t="s">
        <v>38</v>
      </c>
      <c r="K52" s="13">
        <f>SUM(K53:K61)</f>
        <v>1012363</v>
      </c>
      <c r="L52" s="14" t="s">
        <v>39</v>
      </c>
      <c r="M52" s="24"/>
      <c r="N52" s="25"/>
      <c r="O52" s="25"/>
      <c r="P52" s="26"/>
    </row>
    <row r="53" spans="1:16" x14ac:dyDescent="0.15">
      <c r="A53" s="110"/>
      <c r="B53" s="109"/>
      <c r="C53" s="109"/>
      <c r="D53" s="109" t="s">
        <v>22</v>
      </c>
      <c r="E53" s="109"/>
      <c r="F53" s="109"/>
      <c r="G53" s="12"/>
      <c r="H53" s="13">
        <v>0</v>
      </c>
      <c r="I53" s="14"/>
      <c r="J53" s="12"/>
      <c r="K53" s="13">
        <f t="shared" ref="K53:K61" si="1">M53</f>
        <v>0</v>
      </c>
      <c r="L53" s="14"/>
      <c r="M53" s="24"/>
      <c r="N53" s="25"/>
      <c r="O53" s="25"/>
      <c r="P53" s="26"/>
    </row>
    <row r="54" spans="1:16" x14ac:dyDescent="0.15">
      <c r="A54" s="110"/>
      <c r="B54" s="109"/>
      <c r="C54" s="109"/>
      <c r="D54" s="109" t="s">
        <v>95</v>
      </c>
      <c r="E54" s="109"/>
      <c r="F54" s="109"/>
      <c r="G54" s="12"/>
      <c r="H54" s="13">
        <v>3000</v>
      </c>
      <c r="I54" s="14"/>
      <c r="J54" s="12"/>
      <c r="K54" s="13">
        <f t="shared" si="1"/>
        <v>3200</v>
      </c>
      <c r="L54" s="14"/>
      <c r="M54" s="24">
        <v>3200</v>
      </c>
      <c r="N54" s="25"/>
      <c r="O54" s="25"/>
      <c r="P54" s="26"/>
    </row>
    <row r="55" spans="1:16" x14ac:dyDescent="0.15">
      <c r="A55" s="110"/>
      <c r="B55" s="109"/>
      <c r="C55" s="109"/>
      <c r="D55" s="109" t="s">
        <v>4</v>
      </c>
      <c r="E55" s="109"/>
      <c r="F55" s="109"/>
      <c r="G55" s="12"/>
      <c r="H55" s="13">
        <v>373600</v>
      </c>
      <c r="I55" s="14"/>
      <c r="J55" s="12"/>
      <c r="K55" s="13">
        <f t="shared" si="1"/>
        <v>4410</v>
      </c>
      <c r="L55" s="14"/>
      <c r="M55" s="24">
        <v>4410</v>
      </c>
      <c r="N55" s="25"/>
      <c r="O55" s="25"/>
      <c r="P55" s="26"/>
    </row>
    <row r="56" spans="1:16" x14ac:dyDescent="0.15">
      <c r="A56" s="110"/>
      <c r="B56" s="109"/>
      <c r="C56" s="109"/>
      <c r="D56" s="109" t="s">
        <v>7</v>
      </c>
      <c r="E56" s="109"/>
      <c r="F56" s="109"/>
      <c r="G56" s="12"/>
      <c r="H56" s="13">
        <v>19000</v>
      </c>
      <c r="I56" s="14"/>
      <c r="J56" s="12"/>
      <c r="K56" s="13">
        <f t="shared" si="1"/>
        <v>270</v>
      </c>
      <c r="L56" s="14"/>
      <c r="M56" s="24">
        <v>270</v>
      </c>
      <c r="N56" s="25"/>
      <c r="O56" s="25"/>
      <c r="P56" s="26"/>
    </row>
    <row r="57" spans="1:16" x14ac:dyDescent="0.15">
      <c r="A57" s="127"/>
      <c r="B57" s="126"/>
      <c r="C57" s="126"/>
      <c r="D57" s="134" t="s">
        <v>99</v>
      </c>
      <c r="E57" s="134"/>
      <c r="F57" s="135"/>
      <c r="G57" s="12"/>
      <c r="H57" s="13">
        <v>90000</v>
      </c>
      <c r="I57" s="14"/>
      <c r="J57" s="12"/>
      <c r="K57" s="13">
        <f t="shared" si="1"/>
        <v>0</v>
      </c>
      <c r="L57" s="14"/>
      <c r="M57" s="24"/>
      <c r="N57" s="25"/>
      <c r="O57" s="25"/>
      <c r="P57" s="26"/>
    </row>
    <row r="58" spans="1:16" x14ac:dyDescent="0.15">
      <c r="A58" s="110"/>
      <c r="B58" s="109"/>
      <c r="C58" s="109"/>
      <c r="D58" s="109" t="s">
        <v>88</v>
      </c>
      <c r="E58" s="109"/>
      <c r="F58" s="109"/>
      <c r="G58" s="12"/>
      <c r="H58" s="13">
        <v>1980000</v>
      </c>
      <c r="I58" s="14"/>
      <c r="J58" s="12"/>
      <c r="K58" s="13">
        <f t="shared" si="1"/>
        <v>705550</v>
      </c>
      <c r="L58" s="14"/>
      <c r="M58" s="24">
        <v>705550</v>
      </c>
      <c r="N58" s="25"/>
      <c r="O58" s="25"/>
      <c r="P58" s="26"/>
    </row>
    <row r="59" spans="1:16" x14ac:dyDescent="0.15">
      <c r="A59" s="110"/>
      <c r="B59" s="109"/>
      <c r="C59" s="109"/>
      <c r="D59" s="109" t="s">
        <v>91</v>
      </c>
      <c r="E59" s="109"/>
      <c r="F59" s="109"/>
      <c r="G59" s="12"/>
      <c r="H59" s="13">
        <v>380000</v>
      </c>
      <c r="I59" s="14"/>
      <c r="J59" s="12"/>
      <c r="K59" s="13">
        <f t="shared" si="1"/>
        <v>36060</v>
      </c>
      <c r="L59" s="14"/>
      <c r="M59" s="24">
        <v>36060</v>
      </c>
      <c r="N59" s="25"/>
      <c r="O59" s="25"/>
      <c r="P59" s="26"/>
    </row>
    <row r="60" spans="1:16" x14ac:dyDescent="0.15">
      <c r="A60" s="110"/>
      <c r="B60" s="109"/>
      <c r="C60" s="109"/>
      <c r="D60" s="109" t="s">
        <v>96</v>
      </c>
      <c r="E60" s="109"/>
      <c r="F60" s="109"/>
      <c r="G60" s="12"/>
      <c r="H60" s="13">
        <v>10000</v>
      </c>
      <c r="I60" s="14"/>
      <c r="J60" s="12"/>
      <c r="K60" s="13">
        <f t="shared" si="1"/>
        <v>0</v>
      </c>
      <c r="L60" s="14"/>
      <c r="M60" s="24"/>
      <c r="N60" s="25"/>
      <c r="O60" s="25"/>
      <c r="P60" s="26"/>
    </row>
    <row r="61" spans="1:16" x14ac:dyDescent="0.15">
      <c r="A61" s="110"/>
      <c r="B61" s="109"/>
      <c r="C61" s="109"/>
      <c r="D61" s="109" t="s">
        <v>19</v>
      </c>
      <c r="E61" s="109"/>
      <c r="F61" s="109"/>
      <c r="G61" s="12"/>
      <c r="H61" s="13">
        <v>281000</v>
      </c>
      <c r="I61" s="14"/>
      <c r="J61" s="12"/>
      <c r="K61" s="13">
        <f t="shared" si="1"/>
        <v>262873</v>
      </c>
      <c r="L61" s="14"/>
      <c r="M61" s="24">
        <v>262873</v>
      </c>
      <c r="N61" s="25"/>
      <c r="O61" s="25"/>
      <c r="P61" s="26"/>
    </row>
    <row r="62" spans="1:16" x14ac:dyDescent="0.15">
      <c r="A62" s="110"/>
      <c r="B62" s="109"/>
      <c r="C62" s="109" t="s">
        <v>65</v>
      </c>
      <c r="D62" s="21"/>
      <c r="E62" s="109"/>
      <c r="F62" s="109"/>
      <c r="G62" s="12" t="s">
        <v>38</v>
      </c>
      <c r="H62" s="13">
        <f>SUM(H63:H75)</f>
        <v>6879750</v>
      </c>
      <c r="I62" s="14" t="s">
        <v>37</v>
      </c>
      <c r="J62" s="12" t="s">
        <v>38</v>
      </c>
      <c r="K62" s="13">
        <f>SUM(K63:K75)</f>
        <v>3614986</v>
      </c>
      <c r="L62" s="14" t="s">
        <v>39</v>
      </c>
      <c r="M62" s="24"/>
      <c r="N62" s="25"/>
      <c r="O62" s="25"/>
      <c r="P62" s="26"/>
    </row>
    <row r="63" spans="1:16" x14ac:dyDescent="0.15">
      <c r="A63" s="110"/>
      <c r="B63" s="109"/>
      <c r="C63" s="109"/>
      <c r="D63" s="109" t="s">
        <v>22</v>
      </c>
      <c r="E63" s="109"/>
      <c r="F63" s="109"/>
      <c r="G63" s="12"/>
      <c r="H63" s="13">
        <v>94250</v>
      </c>
      <c r="I63" s="14"/>
      <c r="J63" s="12"/>
      <c r="K63" s="13">
        <f t="shared" ref="K63:K70" si="2">M63</f>
        <v>0</v>
      </c>
      <c r="L63" s="14"/>
      <c r="M63" s="24"/>
      <c r="N63" s="25"/>
      <c r="O63" s="25"/>
      <c r="P63" s="26"/>
    </row>
    <row r="64" spans="1:16" x14ac:dyDescent="0.15">
      <c r="A64" s="110"/>
      <c r="B64" s="109"/>
      <c r="C64" s="109"/>
      <c r="D64" s="109" t="s">
        <v>3</v>
      </c>
      <c r="E64" s="109"/>
      <c r="F64" s="109"/>
      <c r="G64" s="12"/>
      <c r="H64" s="13">
        <v>5000</v>
      </c>
      <c r="I64" s="14"/>
      <c r="J64" s="12"/>
      <c r="K64" s="13">
        <f t="shared" si="2"/>
        <v>0</v>
      </c>
      <c r="L64" s="14"/>
      <c r="M64" s="24"/>
      <c r="N64" s="25"/>
      <c r="O64" s="25"/>
      <c r="P64" s="26"/>
    </row>
    <row r="65" spans="1:16" x14ac:dyDescent="0.15">
      <c r="A65" s="110"/>
      <c r="B65" s="109"/>
      <c r="C65" s="109"/>
      <c r="D65" s="109" t="s">
        <v>4</v>
      </c>
      <c r="E65" s="109"/>
      <c r="F65" s="109"/>
      <c r="G65" s="12"/>
      <c r="H65" s="13">
        <v>426000</v>
      </c>
      <c r="I65" s="14"/>
      <c r="J65" s="12"/>
      <c r="K65" s="13">
        <f t="shared" si="2"/>
        <v>385766</v>
      </c>
      <c r="L65" s="14"/>
      <c r="M65" s="24">
        <v>385766</v>
      </c>
      <c r="N65" s="25"/>
      <c r="O65" s="25"/>
      <c r="P65" s="26"/>
    </row>
    <row r="66" spans="1:16" x14ac:dyDescent="0.15">
      <c r="A66" s="110"/>
      <c r="B66" s="109"/>
      <c r="C66" s="109"/>
      <c r="D66" s="109" t="s">
        <v>7</v>
      </c>
      <c r="E66" s="109"/>
      <c r="F66" s="109"/>
      <c r="G66" s="12"/>
      <c r="H66" s="13">
        <v>790000</v>
      </c>
      <c r="I66" s="14"/>
      <c r="J66" s="12"/>
      <c r="K66" s="13">
        <f t="shared" si="2"/>
        <v>162970</v>
      </c>
      <c r="L66" s="14"/>
      <c r="M66" s="24">
        <v>162970</v>
      </c>
      <c r="N66" s="25"/>
      <c r="O66" s="25"/>
      <c r="P66" s="26"/>
    </row>
    <row r="67" spans="1:16" x14ac:dyDescent="0.15">
      <c r="A67" s="110"/>
      <c r="B67" s="109"/>
      <c r="C67" s="109"/>
      <c r="D67" s="109" t="s">
        <v>9</v>
      </c>
      <c r="E67" s="109"/>
      <c r="F67" s="109"/>
      <c r="G67" s="12"/>
      <c r="H67" s="13">
        <v>110000</v>
      </c>
      <c r="I67" s="14"/>
      <c r="J67" s="12"/>
      <c r="K67" s="13">
        <f t="shared" si="2"/>
        <v>265606</v>
      </c>
      <c r="L67" s="14"/>
      <c r="M67" s="24">
        <v>265606</v>
      </c>
      <c r="N67" s="25"/>
      <c r="O67" s="25"/>
      <c r="P67" s="26"/>
    </row>
    <row r="68" spans="1:16" x14ac:dyDescent="0.15">
      <c r="A68" s="110"/>
      <c r="B68" s="109"/>
      <c r="C68" s="109"/>
      <c r="D68" s="109" t="s">
        <v>88</v>
      </c>
      <c r="E68" s="109"/>
      <c r="F68" s="109"/>
      <c r="G68" s="12"/>
      <c r="H68" s="13">
        <v>1550000</v>
      </c>
      <c r="I68" s="14"/>
      <c r="J68" s="12"/>
      <c r="K68" s="13">
        <f t="shared" si="2"/>
        <v>1351988</v>
      </c>
      <c r="L68" s="14"/>
      <c r="M68" s="24">
        <v>1351988</v>
      </c>
      <c r="N68" s="25"/>
      <c r="O68" s="25"/>
      <c r="P68" s="26"/>
    </row>
    <row r="69" spans="1:16" x14ac:dyDescent="0.15">
      <c r="A69" s="110"/>
      <c r="B69" s="109"/>
      <c r="C69" s="109"/>
      <c r="D69" s="109" t="s">
        <v>89</v>
      </c>
      <c r="E69" s="109"/>
      <c r="F69" s="109"/>
      <c r="G69" s="12"/>
      <c r="H69" s="13"/>
      <c r="I69" s="14"/>
      <c r="J69" s="12"/>
      <c r="K69" s="13">
        <f t="shared" si="2"/>
        <v>0</v>
      </c>
      <c r="L69" s="14"/>
      <c r="M69" s="24"/>
      <c r="N69" s="25"/>
      <c r="O69" s="25"/>
      <c r="P69" s="26"/>
    </row>
    <row r="70" spans="1:16" x14ac:dyDescent="0.15">
      <c r="A70" s="110"/>
      <c r="B70" s="109"/>
      <c r="C70" s="109"/>
      <c r="D70" s="109" t="s">
        <v>90</v>
      </c>
      <c r="E70" s="109"/>
      <c r="F70" s="109"/>
      <c r="G70" s="12"/>
      <c r="H70" s="13">
        <v>346500</v>
      </c>
      <c r="I70" s="14"/>
      <c r="J70" s="12"/>
      <c r="K70" s="13">
        <f t="shared" si="2"/>
        <v>204463</v>
      </c>
      <c r="L70" s="14"/>
      <c r="M70" s="24">
        <v>204463</v>
      </c>
      <c r="N70" s="25"/>
      <c r="O70" s="25"/>
      <c r="P70" s="26"/>
    </row>
    <row r="71" spans="1:16" x14ac:dyDescent="0.15">
      <c r="A71" s="110"/>
      <c r="B71" s="109"/>
      <c r="C71" s="109"/>
      <c r="D71" s="109" t="s">
        <v>91</v>
      </c>
      <c r="E71" s="109"/>
      <c r="F71" s="109"/>
      <c r="G71" s="12"/>
      <c r="H71" s="13">
        <v>2620000</v>
      </c>
      <c r="I71" s="14"/>
      <c r="J71" s="12"/>
      <c r="K71" s="13">
        <f>M71</f>
        <v>468604</v>
      </c>
      <c r="L71" s="14"/>
      <c r="M71" s="24">
        <v>468604</v>
      </c>
      <c r="N71" s="25"/>
      <c r="O71" s="25"/>
      <c r="P71" s="26"/>
    </row>
    <row r="72" spans="1:16" x14ac:dyDescent="0.15">
      <c r="A72" s="110"/>
      <c r="B72" s="109"/>
      <c r="C72" s="109"/>
      <c r="D72" s="109" t="s">
        <v>87</v>
      </c>
      <c r="E72" s="109"/>
      <c r="F72" s="109"/>
      <c r="G72" s="12"/>
      <c r="H72" s="13">
        <v>5000</v>
      </c>
      <c r="I72" s="14"/>
      <c r="J72" s="12"/>
      <c r="K72" s="13">
        <f>M72</f>
        <v>5140</v>
      </c>
      <c r="L72" s="14"/>
      <c r="M72" s="24">
        <v>5140</v>
      </c>
      <c r="N72" s="25"/>
      <c r="O72" s="25"/>
      <c r="P72" s="26"/>
    </row>
    <row r="73" spans="1:16" x14ac:dyDescent="0.15">
      <c r="A73" s="110"/>
      <c r="B73" s="109"/>
      <c r="C73" s="109"/>
      <c r="D73" s="109" t="s">
        <v>17</v>
      </c>
      <c r="E73" s="109"/>
      <c r="F73" s="109"/>
      <c r="G73" s="12"/>
      <c r="H73" s="13">
        <v>900000</v>
      </c>
      <c r="I73" s="14"/>
      <c r="J73" s="12"/>
      <c r="K73" s="13">
        <f>M73</f>
        <v>693000</v>
      </c>
      <c r="L73" s="14"/>
      <c r="M73" s="24">
        <v>693000</v>
      </c>
      <c r="N73" s="25"/>
      <c r="O73" s="25"/>
      <c r="P73" s="26"/>
    </row>
    <row r="74" spans="1:16" x14ac:dyDescent="0.15">
      <c r="A74" s="110"/>
      <c r="B74" s="109"/>
      <c r="C74" s="109"/>
      <c r="D74" s="109" t="s">
        <v>97</v>
      </c>
      <c r="E74" s="109"/>
      <c r="F74" s="109"/>
      <c r="G74" s="12"/>
      <c r="H74" s="13">
        <v>33000</v>
      </c>
      <c r="I74" s="14"/>
      <c r="J74" s="12"/>
      <c r="K74" s="13">
        <f>M74</f>
        <v>77449</v>
      </c>
      <c r="L74" s="14"/>
      <c r="M74" s="24">
        <v>77449</v>
      </c>
      <c r="N74" s="25"/>
      <c r="O74" s="25"/>
      <c r="P74" s="26"/>
    </row>
    <row r="75" spans="1:16" x14ac:dyDescent="0.15">
      <c r="A75" s="110"/>
      <c r="B75" s="109"/>
      <c r="C75" s="109"/>
      <c r="D75" s="109" t="s">
        <v>20</v>
      </c>
      <c r="E75" s="109"/>
      <c r="F75" s="109"/>
      <c r="G75" s="12"/>
      <c r="H75" s="13">
        <v>0</v>
      </c>
      <c r="I75" s="14"/>
      <c r="J75" s="12"/>
      <c r="K75" s="13">
        <f>M75</f>
        <v>0</v>
      </c>
      <c r="L75" s="14"/>
      <c r="M75" s="24"/>
      <c r="N75" s="25"/>
      <c r="O75" s="25"/>
      <c r="P75" s="26"/>
    </row>
    <row r="76" spans="1:16" x14ac:dyDescent="0.15">
      <c r="A76" s="110"/>
      <c r="B76" s="109"/>
      <c r="C76" s="109" t="s">
        <v>66</v>
      </c>
      <c r="D76" s="21"/>
      <c r="E76" s="109"/>
      <c r="F76" s="109"/>
      <c r="G76" s="12" t="s">
        <v>38</v>
      </c>
      <c r="H76" s="13">
        <f>H77</f>
        <v>80000</v>
      </c>
      <c r="I76" s="14" t="s">
        <v>37</v>
      </c>
      <c r="J76" s="12" t="s">
        <v>38</v>
      </c>
      <c r="K76" s="13">
        <f>SUM(K77:K77)</f>
        <v>0</v>
      </c>
      <c r="L76" s="14" t="s">
        <v>39</v>
      </c>
      <c r="M76" s="24"/>
      <c r="N76" s="25"/>
      <c r="O76" s="25"/>
      <c r="P76" s="26"/>
    </row>
    <row r="77" spans="1:16" x14ac:dyDescent="0.15">
      <c r="A77" s="110"/>
      <c r="B77" s="109"/>
      <c r="C77" s="109"/>
      <c r="D77" s="109" t="s">
        <v>4</v>
      </c>
      <c r="E77" s="109"/>
      <c r="F77" s="109"/>
      <c r="G77" s="12"/>
      <c r="H77" s="13">
        <v>80000</v>
      </c>
      <c r="I77" s="14"/>
      <c r="J77" s="12"/>
      <c r="K77" s="13">
        <f>N77</f>
        <v>0</v>
      </c>
      <c r="L77" s="14"/>
      <c r="M77" s="24"/>
      <c r="N77" s="25">
        <v>0</v>
      </c>
      <c r="O77" s="25"/>
      <c r="P77" s="26"/>
    </row>
    <row r="78" spans="1:16" x14ac:dyDescent="0.15">
      <c r="A78" s="110"/>
      <c r="B78" s="109"/>
      <c r="C78" s="109" t="s">
        <v>67</v>
      </c>
      <c r="D78" s="21"/>
      <c r="E78" s="109"/>
      <c r="F78" s="109"/>
      <c r="G78" s="12" t="s">
        <v>38</v>
      </c>
      <c r="H78" s="13">
        <f>SUM(H79:H87)</f>
        <v>17643830</v>
      </c>
      <c r="I78" s="14" t="s">
        <v>37</v>
      </c>
      <c r="J78" s="12" t="s">
        <v>38</v>
      </c>
      <c r="K78" s="13">
        <f>SUM(K79:K87)</f>
        <v>5179776</v>
      </c>
      <c r="L78" s="14" t="s">
        <v>39</v>
      </c>
      <c r="M78" s="24"/>
      <c r="N78" s="25"/>
      <c r="O78" s="25"/>
      <c r="P78" s="26"/>
    </row>
    <row r="79" spans="1:16" x14ac:dyDescent="0.15">
      <c r="A79" s="110"/>
      <c r="B79" s="109"/>
      <c r="C79" s="109"/>
      <c r="D79" s="109" t="s">
        <v>86</v>
      </c>
      <c r="E79" s="109"/>
      <c r="F79" s="109"/>
      <c r="G79" s="12"/>
      <c r="H79" s="13">
        <v>13654880</v>
      </c>
      <c r="I79" s="14"/>
      <c r="J79" s="12"/>
      <c r="K79" s="13">
        <f t="shared" ref="K79:K87" si="3">O79</f>
        <v>1889208</v>
      </c>
      <c r="L79" s="14"/>
      <c r="M79" s="24"/>
      <c r="N79" s="25"/>
      <c r="O79" s="25">
        <v>1889208</v>
      </c>
      <c r="P79" s="26"/>
    </row>
    <row r="80" spans="1:16" x14ac:dyDescent="0.15">
      <c r="A80" s="110"/>
      <c r="B80" s="109"/>
      <c r="C80" s="109"/>
      <c r="D80" s="109" t="s">
        <v>22</v>
      </c>
      <c r="E80" s="109"/>
      <c r="F80" s="109"/>
      <c r="G80" s="12"/>
      <c r="H80" s="13">
        <v>1184500</v>
      </c>
      <c r="I80" s="14"/>
      <c r="J80" s="12"/>
      <c r="K80" s="13">
        <f t="shared" si="3"/>
        <v>50436</v>
      </c>
      <c r="L80" s="14"/>
      <c r="M80" s="24"/>
      <c r="N80" s="25"/>
      <c r="O80" s="25">
        <v>50436</v>
      </c>
      <c r="P80" s="26"/>
    </row>
    <row r="81" spans="1:16" x14ac:dyDescent="0.15">
      <c r="A81" s="110"/>
      <c r="B81" s="109"/>
      <c r="C81" s="109"/>
      <c r="D81" s="109" t="s">
        <v>3</v>
      </c>
      <c r="E81" s="109"/>
      <c r="F81" s="109"/>
      <c r="G81" s="12"/>
      <c r="H81" s="13">
        <v>94000</v>
      </c>
      <c r="I81" s="14"/>
      <c r="J81" s="12"/>
      <c r="K81" s="13">
        <f t="shared" si="3"/>
        <v>58685</v>
      </c>
      <c r="L81" s="14"/>
      <c r="M81" s="24"/>
      <c r="N81" s="25"/>
      <c r="O81" s="25">
        <v>58685</v>
      </c>
      <c r="P81" s="26"/>
    </row>
    <row r="82" spans="1:16" x14ac:dyDescent="0.15">
      <c r="A82" s="110"/>
      <c r="B82" s="109"/>
      <c r="C82" s="109"/>
      <c r="D82" s="109" t="s">
        <v>4</v>
      </c>
      <c r="E82" s="109"/>
      <c r="F82" s="109"/>
      <c r="G82" s="12"/>
      <c r="H82" s="13">
        <v>940450</v>
      </c>
      <c r="I82" s="14"/>
      <c r="J82" s="12"/>
      <c r="K82" s="13">
        <f t="shared" si="3"/>
        <v>1384973</v>
      </c>
      <c r="L82" s="14"/>
      <c r="M82" s="24"/>
      <c r="N82" s="25"/>
      <c r="O82" s="25">
        <v>1384973</v>
      </c>
      <c r="P82" s="26"/>
    </row>
    <row r="83" spans="1:16" x14ac:dyDescent="0.15">
      <c r="A83" s="110"/>
      <c r="B83" s="109"/>
      <c r="C83" s="109"/>
      <c r="D83" s="109" t="s">
        <v>7</v>
      </c>
      <c r="E83" s="109"/>
      <c r="F83" s="109"/>
      <c r="G83" s="12"/>
      <c r="H83" s="13">
        <v>235000</v>
      </c>
      <c r="I83" s="14"/>
      <c r="J83" s="12"/>
      <c r="K83" s="13">
        <f t="shared" si="3"/>
        <v>118653</v>
      </c>
      <c r="L83" s="14"/>
      <c r="M83" s="24"/>
      <c r="N83" s="25"/>
      <c r="O83" s="25">
        <v>118653</v>
      </c>
      <c r="P83" s="26"/>
    </row>
    <row r="84" spans="1:16" x14ac:dyDescent="0.15">
      <c r="A84" s="110"/>
      <c r="B84" s="109"/>
      <c r="C84" s="109"/>
      <c r="D84" s="109" t="s">
        <v>9</v>
      </c>
      <c r="E84" s="109"/>
      <c r="F84" s="109"/>
      <c r="G84" s="12"/>
      <c r="H84" s="13">
        <v>1020000</v>
      </c>
      <c r="I84" s="14"/>
      <c r="J84" s="12"/>
      <c r="K84" s="13">
        <f t="shared" si="3"/>
        <v>754380</v>
      </c>
      <c r="L84" s="14"/>
      <c r="M84" s="24"/>
      <c r="N84" s="25"/>
      <c r="O84" s="25">
        <v>754380</v>
      </c>
      <c r="P84" s="26"/>
    </row>
    <row r="85" spans="1:16" x14ac:dyDescent="0.15">
      <c r="A85" s="110"/>
      <c r="B85" s="109"/>
      <c r="C85" s="109"/>
      <c r="D85" s="109" t="s">
        <v>89</v>
      </c>
      <c r="E85" s="109"/>
      <c r="F85" s="109"/>
      <c r="G85" s="12"/>
      <c r="H85" s="13">
        <v>348000</v>
      </c>
      <c r="I85" s="14"/>
      <c r="J85" s="12"/>
      <c r="K85" s="13">
        <f t="shared" si="3"/>
        <v>32000</v>
      </c>
      <c r="L85" s="14"/>
      <c r="M85" s="24"/>
      <c r="N85" s="25"/>
      <c r="O85" s="25">
        <v>32000</v>
      </c>
      <c r="P85" s="26"/>
    </row>
    <row r="86" spans="1:16" x14ac:dyDescent="0.15">
      <c r="A86" s="110"/>
      <c r="B86" s="109"/>
      <c r="C86" s="109"/>
      <c r="D86" s="109" t="s">
        <v>91</v>
      </c>
      <c r="E86" s="109"/>
      <c r="F86" s="109"/>
      <c r="G86" s="12"/>
      <c r="H86" s="13">
        <v>107000</v>
      </c>
      <c r="I86" s="14"/>
      <c r="J86" s="12"/>
      <c r="K86" s="13">
        <f t="shared" si="3"/>
        <v>512626</v>
      </c>
      <c r="L86" s="14"/>
      <c r="M86" s="24"/>
      <c r="N86" s="25"/>
      <c r="O86" s="25">
        <v>512626</v>
      </c>
      <c r="P86" s="26"/>
    </row>
    <row r="87" spans="1:16" x14ac:dyDescent="0.15">
      <c r="A87" s="110"/>
      <c r="B87" s="109"/>
      <c r="C87" s="109"/>
      <c r="D87" s="109" t="s">
        <v>19</v>
      </c>
      <c r="E87" s="109"/>
      <c r="F87" s="109"/>
      <c r="G87" s="12"/>
      <c r="H87" s="13">
        <v>60000</v>
      </c>
      <c r="I87" s="14"/>
      <c r="J87" s="12"/>
      <c r="K87" s="13">
        <f t="shared" si="3"/>
        <v>378815</v>
      </c>
      <c r="L87" s="14"/>
      <c r="M87" s="24"/>
      <c r="N87" s="25"/>
      <c r="O87" s="25">
        <v>378815</v>
      </c>
      <c r="P87" s="26"/>
    </row>
    <row r="88" spans="1:16" x14ac:dyDescent="0.15">
      <c r="A88" s="110"/>
      <c r="B88" s="109" t="s">
        <v>68</v>
      </c>
      <c r="C88" s="109"/>
      <c r="D88" s="21"/>
      <c r="E88" s="109"/>
      <c r="F88" s="109"/>
      <c r="G88" s="12" t="s">
        <v>38</v>
      </c>
      <c r="H88" s="13">
        <f>SUM(H89:H112)</f>
        <v>29596424</v>
      </c>
      <c r="I88" s="14" t="s">
        <v>37</v>
      </c>
      <c r="J88" s="12" t="s">
        <v>38</v>
      </c>
      <c r="K88" s="13">
        <f>SUM(K89:K112)</f>
        <v>22896855</v>
      </c>
      <c r="L88" s="14" t="s">
        <v>39</v>
      </c>
      <c r="M88" s="24"/>
      <c r="N88" s="25"/>
      <c r="O88" s="25"/>
      <c r="P88" s="26"/>
    </row>
    <row r="89" spans="1:16" x14ac:dyDescent="0.15">
      <c r="A89" s="110"/>
      <c r="B89" s="109"/>
      <c r="C89" s="109" t="s">
        <v>0</v>
      </c>
      <c r="D89" s="21"/>
      <c r="E89" s="109"/>
      <c r="F89" s="109"/>
      <c r="G89" s="12"/>
      <c r="H89" s="13">
        <v>15300000</v>
      </c>
      <c r="I89" s="14"/>
      <c r="J89" s="12"/>
      <c r="K89" s="13">
        <f>SUM(M89:O89)</f>
        <v>10297082</v>
      </c>
      <c r="L89" s="14"/>
      <c r="M89" s="24">
        <v>8237666</v>
      </c>
      <c r="N89" s="25">
        <v>363426</v>
      </c>
      <c r="O89" s="25">
        <v>1695990</v>
      </c>
      <c r="P89" s="26"/>
    </row>
    <row r="90" spans="1:16" x14ac:dyDescent="0.15">
      <c r="A90" s="110"/>
      <c r="B90" s="109"/>
      <c r="C90" s="134" t="s">
        <v>85</v>
      </c>
      <c r="D90" s="134"/>
      <c r="E90" s="134"/>
      <c r="F90" s="109"/>
      <c r="G90" s="12"/>
      <c r="H90" s="13">
        <v>0</v>
      </c>
      <c r="I90" s="14"/>
      <c r="J90" s="12"/>
      <c r="K90" s="13">
        <f t="shared" ref="K90:K112" si="4">SUM(M90:O90)</f>
        <v>0</v>
      </c>
      <c r="L90" s="14"/>
      <c r="M90" s="24"/>
      <c r="N90" s="25"/>
      <c r="O90" s="25"/>
      <c r="P90" s="26"/>
    </row>
    <row r="91" spans="1:16" x14ac:dyDescent="0.15">
      <c r="A91" s="110"/>
      <c r="B91" s="109"/>
      <c r="C91" s="109" t="s">
        <v>1</v>
      </c>
      <c r="D91" s="21"/>
      <c r="E91" s="109"/>
      <c r="F91" s="109"/>
      <c r="G91" s="12"/>
      <c r="H91" s="13">
        <v>124950</v>
      </c>
      <c r="I91" s="14"/>
      <c r="J91" s="12"/>
      <c r="K91" s="13">
        <f t="shared" si="4"/>
        <v>368475</v>
      </c>
      <c r="L91" s="14"/>
      <c r="M91" s="24">
        <v>294780</v>
      </c>
      <c r="N91" s="25">
        <v>13005</v>
      </c>
      <c r="O91" s="25">
        <v>60690</v>
      </c>
      <c r="P91" s="26"/>
    </row>
    <row r="92" spans="1:16" x14ac:dyDescent="0.15">
      <c r="A92" s="110"/>
      <c r="B92" s="109"/>
      <c r="C92" s="109" t="s">
        <v>2</v>
      </c>
      <c r="D92" s="21"/>
      <c r="E92" s="109"/>
      <c r="F92" s="109"/>
      <c r="G92" s="12"/>
      <c r="H92" s="13">
        <v>2210000</v>
      </c>
      <c r="I92" s="14"/>
      <c r="J92" s="12"/>
      <c r="K92" s="13">
        <f t="shared" si="4"/>
        <v>1785951</v>
      </c>
      <c r="L92" s="14"/>
      <c r="M92" s="24">
        <v>1428760</v>
      </c>
      <c r="N92" s="25">
        <v>63034</v>
      </c>
      <c r="O92" s="25">
        <v>294157</v>
      </c>
      <c r="P92" s="26"/>
    </row>
    <row r="93" spans="1:16" x14ac:dyDescent="0.15">
      <c r="A93" s="110"/>
      <c r="B93" s="109"/>
      <c r="C93" s="109" t="s">
        <v>3</v>
      </c>
      <c r="D93" s="21"/>
      <c r="E93" s="109"/>
      <c r="F93" s="109"/>
      <c r="G93" s="12"/>
      <c r="H93" s="13">
        <v>442000</v>
      </c>
      <c r="I93" s="14"/>
      <c r="J93" s="12"/>
      <c r="K93" s="13">
        <f t="shared" si="4"/>
        <v>326309</v>
      </c>
      <c r="L93" s="14"/>
      <c r="M93" s="24">
        <v>261047</v>
      </c>
      <c r="N93" s="25">
        <v>11517</v>
      </c>
      <c r="O93" s="25">
        <v>53745</v>
      </c>
      <c r="P93" s="26"/>
    </row>
    <row r="94" spans="1:16" x14ac:dyDescent="0.15">
      <c r="A94" s="110"/>
      <c r="B94" s="109"/>
      <c r="C94" s="109" t="s">
        <v>4</v>
      </c>
      <c r="D94" s="21"/>
      <c r="E94" s="109"/>
      <c r="F94" s="109"/>
      <c r="G94" s="12"/>
      <c r="H94" s="13">
        <v>1387234</v>
      </c>
      <c r="I94" s="14"/>
      <c r="J94" s="12"/>
      <c r="K94" s="13">
        <f t="shared" si="4"/>
        <v>695634</v>
      </c>
      <c r="L94" s="14"/>
      <c r="M94" s="24">
        <v>556507</v>
      </c>
      <c r="N94" s="25">
        <v>24552</v>
      </c>
      <c r="O94" s="25">
        <v>114575</v>
      </c>
      <c r="P94" s="26"/>
    </row>
    <row r="95" spans="1:16" x14ac:dyDescent="0.15">
      <c r="A95" s="110"/>
      <c r="B95" s="109"/>
      <c r="C95" s="109" t="s">
        <v>5</v>
      </c>
      <c r="D95" s="21"/>
      <c r="E95" s="109"/>
      <c r="F95" s="109"/>
      <c r="G95" s="12"/>
      <c r="H95" s="13">
        <v>347414</v>
      </c>
      <c r="I95" s="14"/>
      <c r="J95" s="12"/>
      <c r="K95" s="13">
        <f t="shared" si="4"/>
        <v>346229</v>
      </c>
      <c r="L95" s="14"/>
      <c r="M95" s="24">
        <v>276983</v>
      </c>
      <c r="N95" s="25">
        <v>12220</v>
      </c>
      <c r="O95" s="25">
        <v>57026</v>
      </c>
      <c r="P95" s="26"/>
    </row>
    <row r="96" spans="1:16" x14ac:dyDescent="0.15">
      <c r="A96" s="110"/>
      <c r="B96" s="109"/>
      <c r="C96" s="109" t="s">
        <v>6</v>
      </c>
      <c r="D96" s="21"/>
      <c r="E96" s="109"/>
      <c r="F96" s="109"/>
      <c r="G96" s="12"/>
      <c r="H96" s="13">
        <v>85000</v>
      </c>
      <c r="I96" s="14"/>
      <c r="J96" s="12"/>
      <c r="K96" s="13">
        <f t="shared" si="4"/>
        <v>0</v>
      </c>
      <c r="L96" s="14"/>
      <c r="M96" s="24">
        <v>0</v>
      </c>
      <c r="N96" s="25"/>
      <c r="O96" s="25"/>
      <c r="P96" s="26"/>
    </row>
    <row r="97" spans="1:16" x14ac:dyDescent="0.15">
      <c r="A97" s="110"/>
      <c r="B97" s="109"/>
      <c r="C97" s="109" t="s">
        <v>7</v>
      </c>
      <c r="D97" s="21"/>
      <c r="E97" s="109"/>
      <c r="F97" s="109"/>
      <c r="G97" s="12"/>
      <c r="H97" s="13">
        <v>682550</v>
      </c>
      <c r="I97" s="14"/>
      <c r="J97" s="12"/>
      <c r="K97" s="13">
        <f t="shared" si="4"/>
        <v>655486</v>
      </c>
      <c r="L97" s="14"/>
      <c r="M97" s="24">
        <v>524389</v>
      </c>
      <c r="N97" s="25">
        <v>23135</v>
      </c>
      <c r="O97" s="25">
        <v>107962</v>
      </c>
      <c r="P97" s="26"/>
    </row>
    <row r="98" spans="1:16" x14ac:dyDescent="0.15">
      <c r="A98" s="110"/>
      <c r="B98" s="109"/>
      <c r="C98" s="109" t="s">
        <v>8</v>
      </c>
      <c r="D98" s="21"/>
      <c r="E98" s="109"/>
      <c r="F98" s="109"/>
      <c r="G98" s="12"/>
      <c r="H98" s="13">
        <v>85000</v>
      </c>
      <c r="I98" s="14"/>
      <c r="J98" s="12"/>
      <c r="K98" s="13">
        <f t="shared" si="4"/>
        <v>8509</v>
      </c>
      <c r="L98" s="14"/>
      <c r="M98" s="24">
        <v>6808</v>
      </c>
      <c r="N98" s="25">
        <v>300</v>
      </c>
      <c r="O98" s="25">
        <v>1401</v>
      </c>
      <c r="P98" s="26"/>
    </row>
    <row r="99" spans="1:16" x14ac:dyDescent="0.15">
      <c r="A99" s="110"/>
      <c r="B99" s="109"/>
      <c r="C99" s="109" t="s">
        <v>9</v>
      </c>
      <c r="D99" s="21"/>
      <c r="E99" s="109"/>
      <c r="F99" s="109"/>
      <c r="G99" s="12"/>
      <c r="H99" s="13">
        <v>481100</v>
      </c>
      <c r="I99" s="14"/>
      <c r="J99" s="12"/>
      <c r="K99" s="13">
        <f t="shared" si="4"/>
        <v>381247</v>
      </c>
      <c r="L99" s="14"/>
      <c r="M99" s="24">
        <v>304997</v>
      </c>
      <c r="N99" s="25">
        <v>13456</v>
      </c>
      <c r="O99" s="25">
        <v>62794</v>
      </c>
      <c r="P99" s="26"/>
    </row>
    <row r="100" spans="1:16" x14ac:dyDescent="0.15">
      <c r="A100" s="110"/>
      <c r="B100" s="109"/>
      <c r="C100" s="109" t="s">
        <v>10</v>
      </c>
      <c r="D100" s="21"/>
      <c r="E100" s="109"/>
      <c r="F100" s="109"/>
      <c r="G100" s="12"/>
      <c r="H100" s="13">
        <v>25500</v>
      </c>
      <c r="I100" s="14"/>
      <c r="J100" s="12"/>
      <c r="K100" s="13">
        <f t="shared" si="4"/>
        <v>0</v>
      </c>
      <c r="L100" s="14"/>
      <c r="M100" s="24">
        <v>0</v>
      </c>
      <c r="N100" s="25">
        <v>0</v>
      </c>
      <c r="O100" s="25">
        <v>0</v>
      </c>
      <c r="P100" s="26"/>
    </row>
    <row r="101" spans="1:16" x14ac:dyDescent="0.15">
      <c r="A101" s="110"/>
      <c r="B101" s="109"/>
      <c r="C101" s="109" t="s">
        <v>11</v>
      </c>
      <c r="D101" s="21"/>
      <c r="E101" s="109"/>
      <c r="F101" s="109"/>
      <c r="G101" s="12"/>
      <c r="H101" s="13">
        <v>340000</v>
      </c>
      <c r="I101" s="14"/>
      <c r="J101" s="12"/>
      <c r="K101" s="13">
        <f t="shared" si="4"/>
        <v>322866</v>
      </c>
      <c r="L101" s="14"/>
      <c r="M101" s="24">
        <v>258293</v>
      </c>
      <c r="N101" s="25">
        <v>11395</v>
      </c>
      <c r="O101" s="25">
        <v>53178</v>
      </c>
      <c r="P101" s="26"/>
    </row>
    <row r="102" spans="1:16" x14ac:dyDescent="0.15">
      <c r="A102" s="110"/>
      <c r="B102" s="109"/>
      <c r="C102" s="109" t="s">
        <v>12</v>
      </c>
      <c r="D102" s="21"/>
      <c r="E102" s="109"/>
      <c r="F102" s="109"/>
      <c r="G102" s="12"/>
      <c r="H102" s="13">
        <v>4675000</v>
      </c>
      <c r="I102" s="14"/>
      <c r="J102" s="12"/>
      <c r="K102" s="13">
        <f t="shared" si="4"/>
        <v>4591124</v>
      </c>
      <c r="L102" s="14"/>
      <c r="M102" s="24">
        <v>3672899</v>
      </c>
      <c r="N102" s="25">
        <v>162040</v>
      </c>
      <c r="O102" s="25">
        <v>756185</v>
      </c>
      <c r="P102" s="26"/>
    </row>
    <row r="103" spans="1:16" x14ac:dyDescent="0.15">
      <c r="A103" s="110"/>
      <c r="B103" s="109"/>
      <c r="C103" s="109" t="s">
        <v>13</v>
      </c>
      <c r="D103" s="21"/>
      <c r="E103" s="109"/>
      <c r="F103" s="109"/>
      <c r="G103" s="12"/>
      <c r="H103" s="13">
        <v>170000</v>
      </c>
      <c r="I103" s="14"/>
      <c r="J103" s="12"/>
      <c r="K103" s="13">
        <f t="shared" si="4"/>
        <v>91554</v>
      </c>
      <c r="L103" s="14"/>
      <c r="M103" s="24">
        <v>73244</v>
      </c>
      <c r="N103" s="25">
        <v>3231</v>
      </c>
      <c r="O103" s="25">
        <v>15079</v>
      </c>
      <c r="P103" s="26"/>
    </row>
    <row r="104" spans="1:16" x14ac:dyDescent="0.15">
      <c r="A104" s="110"/>
      <c r="B104" s="109"/>
      <c r="C104" s="109" t="s">
        <v>14</v>
      </c>
      <c r="D104" s="21"/>
      <c r="E104" s="109"/>
      <c r="F104" s="109"/>
      <c r="G104" s="12"/>
      <c r="H104" s="13">
        <v>136000</v>
      </c>
      <c r="I104" s="14"/>
      <c r="J104" s="12"/>
      <c r="K104" s="13">
        <f t="shared" si="4"/>
        <v>340</v>
      </c>
      <c r="L104" s="14"/>
      <c r="M104" s="24">
        <v>272</v>
      </c>
      <c r="N104" s="25">
        <v>12</v>
      </c>
      <c r="O104" s="25">
        <v>56</v>
      </c>
      <c r="P104" s="26"/>
    </row>
    <row r="105" spans="1:16" x14ac:dyDescent="0.15">
      <c r="A105" s="110"/>
      <c r="B105" s="109"/>
      <c r="C105" s="109" t="s">
        <v>15</v>
      </c>
      <c r="D105" s="21"/>
      <c r="E105" s="109"/>
      <c r="F105" s="109"/>
      <c r="G105" s="12"/>
      <c r="H105" s="13">
        <v>790500</v>
      </c>
      <c r="I105" s="14"/>
      <c r="J105" s="12"/>
      <c r="K105" s="13">
        <f t="shared" si="4"/>
        <v>822537</v>
      </c>
      <c r="L105" s="14"/>
      <c r="M105" s="24">
        <v>658029</v>
      </c>
      <c r="N105" s="25">
        <v>29031</v>
      </c>
      <c r="O105" s="25">
        <v>135477</v>
      </c>
      <c r="P105" s="26"/>
    </row>
    <row r="106" spans="1:16" x14ac:dyDescent="0.15">
      <c r="A106" s="110"/>
      <c r="B106" s="109"/>
      <c r="C106" s="109" t="s">
        <v>16</v>
      </c>
      <c r="D106" s="21"/>
      <c r="E106" s="109"/>
      <c r="F106" s="109"/>
      <c r="G106" s="12"/>
      <c r="H106" s="13">
        <v>765000</v>
      </c>
      <c r="I106" s="14"/>
      <c r="J106" s="12"/>
      <c r="K106" s="13">
        <f t="shared" si="4"/>
        <v>670130</v>
      </c>
      <c r="L106" s="14"/>
      <c r="M106" s="24">
        <v>536104</v>
      </c>
      <c r="N106" s="25">
        <v>23652</v>
      </c>
      <c r="O106" s="25">
        <v>110374</v>
      </c>
      <c r="P106" s="26"/>
    </row>
    <row r="107" spans="1:16" x14ac:dyDescent="0.15">
      <c r="A107" s="110"/>
      <c r="B107" s="109"/>
      <c r="C107" s="109" t="s">
        <v>17</v>
      </c>
      <c r="D107" s="21"/>
      <c r="E107" s="109"/>
      <c r="F107" s="109"/>
      <c r="G107" s="12"/>
      <c r="H107" s="13">
        <v>42500</v>
      </c>
      <c r="I107" s="14"/>
      <c r="J107" s="12"/>
      <c r="K107" s="13">
        <f t="shared" si="4"/>
        <v>40397</v>
      </c>
      <c r="L107" s="14"/>
      <c r="M107" s="24">
        <v>32317</v>
      </c>
      <c r="N107" s="25">
        <v>1426</v>
      </c>
      <c r="O107" s="25">
        <v>6654</v>
      </c>
      <c r="P107" s="26"/>
    </row>
    <row r="108" spans="1:16" x14ac:dyDescent="0.15">
      <c r="A108" s="110"/>
      <c r="B108" s="109"/>
      <c r="C108" s="109" t="s">
        <v>18</v>
      </c>
      <c r="D108" s="21"/>
      <c r="E108" s="109"/>
      <c r="F108" s="109"/>
      <c r="G108" s="12"/>
      <c r="H108" s="13">
        <v>510000</v>
      </c>
      <c r="I108" s="14"/>
      <c r="J108" s="12"/>
      <c r="K108" s="13">
        <f t="shared" si="4"/>
        <v>473541</v>
      </c>
      <c r="L108" s="14"/>
      <c r="M108" s="24">
        <v>378833</v>
      </c>
      <c r="N108" s="25">
        <v>16713</v>
      </c>
      <c r="O108" s="25">
        <v>77995</v>
      </c>
      <c r="P108" s="26"/>
    </row>
    <row r="109" spans="1:16" x14ac:dyDescent="0.15">
      <c r="A109" s="110"/>
      <c r="B109" s="109"/>
      <c r="C109" s="109" t="s">
        <v>19</v>
      </c>
      <c r="D109" s="21"/>
      <c r="E109" s="109"/>
      <c r="F109" s="109"/>
      <c r="G109" s="12"/>
      <c r="H109" s="13">
        <v>469200</v>
      </c>
      <c r="I109" s="14"/>
      <c r="J109" s="12"/>
      <c r="K109" s="13">
        <f t="shared" si="4"/>
        <v>326845</v>
      </c>
      <c r="L109" s="14"/>
      <c r="M109" s="24">
        <v>261476</v>
      </c>
      <c r="N109" s="25">
        <v>11536</v>
      </c>
      <c r="O109" s="25">
        <v>53833</v>
      </c>
      <c r="P109" s="26"/>
    </row>
    <row r="110" spans="1:16" x14ac:dyDescent="0.15">
      <c r="A110" s="110"/>
      <c r="B110" s="109"/>
      <c r="C110" s="109" t="s">
        <v>69</v>
      </c>
      <c r="D110" s="21"/>
      <c r="E110" s="109"/>
      <c r="F110" s="109"/>
      <c r="G110" s="12"/>
      <c r="H110" s="13">
        <v>293250</v>
      </c>
      <c r="I110" s="14"/>
      <c r="J110" s="12"/>
      <c r="K110" s="13">
        <f t="shared" si="4"/>
        <v>411400</v>
      </c>
      <c r="L110" s="14"/>
      <c r="M110" s="24">
        <v>329120</v>
      </c>
      <c r="N110" s="25">
        <v>14520</v>
      </c>
      <c r="O110" s="25">
        <v>67760</v>
      </c>
      <c r="P110" s="26"/>
    </row>
    <row r="111" spans="1:16" x14ac:dyDescent="0.15">
      <c r="A111" s="110"/>
      <c r="B111" s="109"/>
      <c r="C111" s="109" t="s">
        <v>20</v>
      </c>
      <c r="D111" s="21"/>
      <c r="E111" s="109"/>
      <c r="F111" s="109"/>
      <c r="G111" s="12"/>
      <c r="H111" s="13">
        <v>234226</v>
      </c>
      <c r="I111" s="14"/>
      <c r="J111" s="12"/>
      <c r="K111" s="13">
        <f t="shared" si="4"/>
        <v>163899</v>
      </c>
      <c r="L111" s="14"/>
      <c r="M111" s="24">
        <v>131119</v>
      </c>
      <c r="N111" s="25">
        <v>5785</v>
      </c>
      <c r="O111" s="25">
        <v>26995</v>
      </c>
      <c r="P111" s="26"/>
    </row>
    <row r="112" spans="1:16" x14ac:dyDescent="0.15">
      <c r="A112" s="110"/>
      <c r="B112" s="109"/>
      <c r="C112" s="109" t="s">
        <v>70</v>
      </c>
      <c r="D112" s="21"/>
      <c r="E112" s="109"/>
      <c r="F112" s="109"/>
      <c r="G112" s="12"/>
      <c r="H112" s="13">
        <v>0</v>
      </c>
      <c r="I112" s="14"/>
      <c r="J112" s="12"/>
      <c r="K112" s="13">
        <f t="shared" si="4"/>
        <v>117300</v>
      </c>
      <c r="L112" s="14"/>
      <c r="M112" s="24">
        <v>93840</v>
      </c>
      <c r="N112" s="25">
        <v>4140</v>
      </c>
      <c r="O112" s="25">
        <v>19320</v>
      </c>
      <c r="P112" s="26"/>
    </row>
    <row r="113" spans="1:16" x14ac:dyDescent="0.15">
      <c r="A113" s="110"/>
      <c r="B113" s="109" t="s">
        <v>71</v>
      </c>
      <c r="C113" s="109"/>
      <c r="D113" s="21"/>
      <c r="E113" s="109"/>
      <c r="F113" s="109"/>
      <c r="G113" s="12" t="s">
        <v>38</v>
      </c>
      <c r="H113" s="13">
        <f>SUM(H114:H141)</f>
        <v>9709948</v>
      </c>
      <c r="I113" s="14" t="s">
        <v>39</v>
      </c>
      <c r="J113" s="12" t="s">
        <v>38</v>
      </c>
      <c r="K113" s="13">
        <f>SUM(K114:K141)</f>
        <v>7175106</v>
      </c>
      <c r="L113" s="14" t="s">
        <v>39</v>
      </c>
      <c r="M113" s="24"/>
      <c r="N113" s="25"/>
      <c r="O113" s="25"/>
      <c r="P113" s="26"/>
    </row>
    <row r="114" spans="1:16" x14ac:dyDescent="0.15">
      <c r="A114" s="110"/>
      <c r="B114" s="109"/>
      <c r="C114" s="109" t="s">
        <v>0</v>
      </c>
      <c r="D114" s="21"/>
      <c r="E114" s="109"/>
      <c r="F114" s="109"/>
      <c r="G114" s="12"/>
      <c r="H114" s="13">
        <v>2700000</v>
      </c>
      <c r="I114" s="14"/>
      <c r="J114" s="12"/>
      <c r="K114" s="13">
        <f>P114</f>
        <v>1817133</v>
      </c>
      <c r="L114" s="14"/>
      <c r="M114" s="24"/>
      <c r="N114" s="25"/>
      <c r="O114" s="25"/>
      <c r="P114" s="26">
        <v>1817133</v>
      </c>
    </row>
    <row r="115" spans="1:16" x14ac:dyDescent="0.15">
      <c r="A115" s="110"/>
      <c r="B115" s="109"/>
      <c r="C115" s="134" t="s">
        <v>85</v>
      </c>
      <c r="D115" s="134"/>
      <c r="E115" s="134"/>
      <c r="F115" s="109"/>
      <c r="G115" s="12"/>
      <c r="H115" s="13">
        <v>0</v>
      </c>
      <c r="I115" s="14"/>
      <c r="J115" s="12"/>
      <c r="K115" s="13">
        <f t="shared" ref="K115:K116" si="5">P115</f>
        <v>0</v>
      </c>
      <c r="L115" s="14"/>
      <c r="M115" s="24"/>
      <c r="N115" s="25"/>
      <c r="O115" s="25"/>
      <c r="P115" s="26">
        <v>0</v>
      </c>
    </row>
    <row r="116" spans="1:16" x14ac:dyDescent="0.15">
      <c r="A116" s="110"/>
      <c r="B116" s="109"/>
      <c r="C116" s="109" t="s">
        <v>1</v>
      </c>
      <c r="D116" s="21"/>
      <c r="E116" s="109"/>
      <c r="F116" s="109"/>
      <c r="G116" s="12"/>
      <c r="H116" s="13">
        <v>22050</v>
      </c>
      <c r="I116" s="14"/>
      <c r="J116" s="12"/>
      <c r="K116" s="13">
        <f t="shared" si="5"/>
        <v>65025</v>
      </c>
      <c r="L116" s="14"/>
      <c r="M116" s="24"/>
      <c r="N116" s="25"/>
      <c r="O116" s="25"/>
      <c r="P116" s="26">
        <v>65025</v>
      </c>
    </row>
    <row r="117" spans="1:16" x14ac:dyDescent="0.15">
      <c r="A117" s="110"/>
      <c r="B117" s="109"/>
      <c r="C117" s="109" t="s">
        <v>2</v>
      </c>
      <c r="D117" s="21"/>
      <c r="E117" s="109"/>
      <c r="F117" s="109"/>
      <c r="G117" s="12"/>
      <c r="H117" s="13">
        <v>390000</v>
      </c>
      <c r="I117" s="14"/>
      <c r="J117" s="12"/>
      <c r="K117" s="13">
        <f t="shared" ref="K117:K141" si="6">P117</f>
        <v>315167</v>
      </c>
      <c r="L117" s="14"/>
      <c r="M117" s="24"/>
      <c r="N117" s="25"/>
      <c r="O117" s="25"/>
      <c r="P117" s="26">
        <v>315167</v>
      </c>
    </row>
    <row r="118" spans="1:16" x14ac:dyDescent="0.15">
      <c r="A118" s="110"/>
      <c r="B118" s="109"/>
      <c r="C118" s="109" t="s">
        <v>22</v>
      </c>
      <c r="D118" s="21"/>
      <c r="E118" s="109"/>
      <c r="F118" s="109"/>
      <c r="G118" s="12"/>
      <c r="H118" s="13">
        <v>2567050</v>
      </c>
      <c r="I118" s="14"/>
      <c r="J118" s="12"/>
      <c r="K118" s="13">
        <f t="shared" si="6"/>
        <v>1772050</v>
      </c>
      <c r="L118" s="14"/>
      <c r="M118" s="24"/>
      <c r="N118" s="25"/>
      <c r="O118" s="25"/>
      <c r="P118" s="26">
        <v>1772050</v>
      </c>
    </row>
    <row r="119" spans="1:16" x14ac:dyDescent="0.15">
      <c r="A119" s="110"/>
      <c r="B119" s="109"/>
      <c r="C119" s="109" t="s">
        <v>3</v>
      </c>
      <c r="D119" s="21"/>
      <c r="E119" s="109"/>
      <c r="F119" s="109"/>
      <c r="G119" s="12"/>
      <c r="H119" s="13">
        <v>78000</v>
      </c>
      <c r="I119" s="14"/>
      <c r="J119" s="12"/>
      <c r="K119" s="13">
        <f t="shared" si="6"/>
        <v>57583</v>
      </c>
      <c r="L119" s="14"/>
      <c r="M119" s="24"/>
      <c r="N119" s="25"/>
      <c r="O119" s="25"/>
      <c r="P119" s="26">
        <v>57583</v>
      </c>
    </row>
    <row r="120" spans="1:16" x14ac:dyDescent="0.15">
      <c r="A120" s="110"/>
      <c r="B120" s="109"/>
      <c r="C120" s="109" t="s">
        <v>4</v>
      </c>
      <c r="D120" s="21"/>
      <c r="E120" s="109"/>
      <c r="F120" s="109"/>
      <c r="G120" s="12"/>
      <c r="H120" s="13">
        <v>244806</v>
      </c>
      <c r="I120" s="14"/>
      <c r="J120" s="12"/>
      <c r="K120" s="13">
        <f t="shared" si="6"/>
        <v>122758</v>
      </c>
      <c r="L120" s="14"/>
      <c r="M120" s="24"/>
      <c r="N120" s="25"/>
      <c r="O120" s="25"/>
      <c r="P120" s="26">
        <v>122758</v>
      </c>
    </row>
    <row r="121" spans="1:16" x14ac:dyDescent="0.15">
      <c r="A121" s="110"/>
      <c r="B121" s="109"/>
      <c r="C121" s="109" t="s">
        <v>5</v>
      </c>
      <c r="D121" s="21"/>
      <c r="E121" s="109"/>
      <c r="F121" s="109"/>
      <c r="G121" s="12"/>
      <c r="H121" s="13">
        <v>61308</v>
      </c>
      <c r="I121" s="14"/>
      <c r="J121" s="12"/>
      <c r="K121" s="13">
        <f t="shared" si="6"/>
        <v>61099</v>
      </c>
      <c r="L121" s="14"/>
      <c r="M121" s="24"/>
      <c r="N121" s="25"/>
      <c r="O121" s="25"/>
      <c r="P121" s="26">
        <v>61099</v>
      </c>
    </row>
    <row r="122" spans="1:16" x14ac:dyDescent="0.15">
      <c r="A122" s="110"/>
      <c r="B122" s="109"/>
      <c r="C122" s="109" t="s">
        <v>6</v>
      </c>
      <c r="D122" s="21"/>
      <c r="E122" s="109"/>
      <c r="F122" s="109"/>
      <c r="G122" s="12"/>
      <c r="H122" s="13">
        <v>15000</v>
      </c>
      <c r="I122" s="14"/>
      <c r="J122" s="12"/>
      <c r="K122" s="13">
        <f t="shared" si="6"/>
        <v>0</v>
      </c>
      <c r="L122" s="14"/>
      <c r="M122" s="24"/>
      <c r="N122" s="25"/>
      <c r="O122" s="25"/>
      <c r="P122" s="26">
        <v>0</v>
      </c>
    </row>
    <row r="123" spans="1:16" x14ac:dyDescent="0.15">
      <c r="A123" s="110"/>
      <c r="B123" s="109"/>
      <c r="C123" s="109" t="s">
        <v>7</v>
      </c>
      <c r="D123" s="21"/>
      <c r="E123" s="109"/>
      <c r="F123" s="109"/>
      <c r="G123" s="12"/>
      <c r="H123" s="13">
        <v>120450</v>
      </c>
      <c r="I123" s="14"/>
      <c r="J123" s="12"/>
      <c r="K123" s="13">
        <f t="shared" si="6"/>
        <v>115674</v>
      </c>
      <c r="L123" s="14"/>
      <c r="M123" s="24"/>
      <c r="N123" s="25"/>
      <c r="O123" s="25"/>
      <c r="P123" s="26">
        <v>115674</v>
      </c>
    </row>
    <row r="124" spans="1:16" x14ac:dyDescent="0.15">
      <c r="A124" s="110"/>
      <c r="B124" s="109"/>
      <c r="C124" s="109" t="s">
        <v>8</v>
      </c>
      <c r="D124" s="21"/>
      <c r="E124" s="109"/>
      <c r="F124" s="109"/>
      <c r="G124" s="12"/>
      <c r="H124" s="13">
        <v>15000</v>
      </c>
      <c r="I124" s="14"/>
      <c r="J124" s="12"/>
      <c r="K124" s="13">
        <f t="shared" si="6"/>
        <v>1501</v>
      </c>
      <c r="L124" s="14"/>
      <c r="M124" s="24"/>
      <c r="N124" s="25"/>
      <c r="O124" s="25"/>
      <c r="P124" s="26">
        <v>1501</v>
      </c>
    </row>
    <row r="125" spans="1:16" x14ac:dyDescent="0.15">
      <c r="A125" s="110"/>
      <c r="B125" s="109"/>
      <c r="C125" s="109" t="s">
        <v>9</v>
      </c>
      <c r="D125" s="21"/>
      <c r="E125" s="109"/>
      <c r="F125" s="109"/>
      <c r="G125" s="12"/>
      <c r="H125" s="13">
        <v>84900</v>
      </c>
      <c r="I125" s="14"/>
      <c r="J125" s="12"/>
      <c r="K125" s="13">
        <f t="shared" si="6"/>
        <v>67278</v>
      </c>
      <c r="L125" s="14"/>
      <c r="M125" s="24"/>
      <c r="N125" s="25"/>
      <c r="O125" s="25"/>
      <c r="P125" s="26">
        <v>67278</v>
      </c>
    </row>
    <row r="126" spans="1:16" x14ac:dyDescent="0.15">
      <c r="A126" s="110"/>
      <c r="B126" s="109"/>
      <c r="C126" s="109" t="s">
        <v>10</v>
      </c>
      <c r="D126" s="21"/>
      <c r="E126" s="109"/>
      <c r="F126" s="109"/>
      <c r="G126" s="12"/>
      <c r="H126" s="13">
        <v>4500</v>
      </c>
      <c r="I126" s="14"/>
      <c r="J126" s="12"/>
      <c r="K126" s="13">
        <f t="shared" si="6"/>
        <v>0</v>
      </c>
      <c r="L126" s="14"/>
      <c r="M126" s="24"/>
      <c r="N126" s="25"/>
      <c r="O126" s="25"/>
      <c r="P126" s="26">
        <v>0</v>
      </c>
    </row>
    <row r="127" spans="1:16" x14ac:dyDescent="0.15">
      <c r="A127" s="110"/>
      <c r="B127" s="109"/>
      <c r="C127" s="109" t="s">
        <v>11</v>
      </c>
      <c r="D127" s="21"/>
      <c r="E127" s="109"/>
      <c r="F127" s="109"/>
      <c r="G127" s="12"/>
      <c r="H127" s="13">
        <v>60000</v>
      </c>
      <c r="I127" s="14"/>
      <c r="J127" s="12"/>
      <c r="K127" s="13">
        <f t="shared" si="6"/>
        <v>56977</v>
      </c>
      <c r="L127" s="14"/>
      <c r="M127" s="24"/>
      <c r="N127" s="25"/>
      <c r="O127" s="25"/>
      <c r="P127" s="26">
        <v>56977</v>
      </c>
    </row>
    <row r="128" spans="1:16" x14ac:dyDescent="0.15">
      <c r="A128" s="110"/>
      <c r="B128" s="109"/>
      <c r="C128" s="109" t="s">
        <v>12</v>
      </c>
      <c r="D128" s="21"/>
      <c r="E128" s="109"/>
      <c r="F128" s="109"/>
      <c r="G128" s="12"/>
      <c r="H128" s="13">
        <v>825000</v>
      </c>
      <c r="I128" s="14"/>
      <c r="J128" s="12"/>
      <c r="K128" s="13">
        <f t="shared" si="6"/>
        <v>810196</v>
      </c>
      <c r="L128" s="14"/>
      <c r="M128" s="24"/>
      <c r="N128" s="25"/>
      <c r="O128" s="25"/>
      <c r="P128" s="26">
        <v>810196</v>
      </c>
    </row>
    <row r="129" spans="1:16" x14ac:dyDescent="0.15">
      <c r="A129" s="110"/>
      <c r="B129" s="109"/>
      <c r="C129" s="109" t="s">
        <v>13</v>
      </c>
      <c r="D129" s="21"/>
      <c r="E129" s="109"/>
      <c r="F129" s="109"/>
      <c r="G129" s="12"/>
      <c r="H129" s="13">
        <v>30000</v>
      </c>
      <c r="I129" s="14"/>
      <c r="J129" s="12"/>
      <c r="K129" s="13">
        <f t="shared" si="6"/>
        <v>16156</v>
      </c>
      <c r="L129" s="14"/>
      <c r="M129" s="24"/>
      <c r="N129" s="25"/>
      <c r="O129" s="25"/>
      <c r="P129" s="26">
        <v>16156</v>
      </c>
    </row>
    <row r="130" spans="1:16" x14ac:dyDescent="0.15">
      <c r="A130" s="110"/>
      <c r="B130" s="109"/>
      <c r="C130" s="109" t="s">
        <v>14</v>
      </c>
      <c r="D130" s="21"/>
      <c r="E130" s="109"/>
      <c r="F130" s="109"/>
      <c r="G130" s="12"/>
      <c r="H130" s="13">
        <v>24000</v>
      </c>
      <c r="I130" s="14"/>
      <c r="J130" s="12"/>
      <c r="K130" s="13">
        <f t="shared" si="6"/>
        <v>60</v>
      </c>
      <c r="L130" s="14"/>
      <c r="M130" s="24"/>
      <c r="N130" s="25"/>
      <c r="O130" s="25"/>
      <c r="P130" s="26">
        <v>60</v>
      </c>
    </row>
    <row r="131" spans="1:16" x14ac:dyDescent="0.15">
      <c r="A131" s="110"/>
      <c r="B131" s="109"/>
      <c r="C131" s="109" t="s">
        <v>15</v>
      </c>
      <c r="D131" s="21"/>
      <c r="E131" s="109"/>
      <c r="F131" s="109"/>
      <c r="G131" s="12"/>
      <c r="H131" s="13">
        <v>139500</v>
      </c>
      <c r="I131" s="14"/>
      <c r="J131" s="12"/>
      <c r="K131" s="13">
        <f t="shared" si="6"/>
        <v>145153</v>
      </c>
      <c r="L131" s="14"/>
      <c r="M131" s="24"/>
      <c r="N131" s="25"/>
      <c r="O131" s="25"/>
      <c r="P131" s="26">
        <v>145153</v>
      </c>
    </row>
    <row r="132" spans="1:16" x14ac:dyDescent="0.15">
      <c r="A132" s="110"/>
      <c r="B132" s="109"/>
      <c r="C132" s="109" t="s">
        <v>23</v>
      </c>
      <c r="D132" s="21"/>
      <c r="E132" s="109"/>
      <c r="F132" s="109"/>
      <c r="G132" s="12"/>
      <c r="H132" s="13">
        <v>540000</v>
      </c>
      <c r="I132" s="14"/>
      <c r="J132" s="12"/>
      <c r="K132" s="13">
        <f t="shared" si="6"/>
        <v>94000</v>
      </c>
      <c r="L132" s="14"/>
      <c r="M132" s="24"/>
      <c r="N132" s="25"/>
      <c r="O132" s="25"/>
      <c r="P132" s="26">
        <v>94000</v>
      </c>
    </row>
    <row r="133" spans="1:16" x14ac:dyDescent="0.15">
      <c r="A133" s="110"/>
      <c r="B133" s="109"/>
      <c r="C133" s="109" t="s">
        <v>24</v>
      </c>
      <c r="D133" s="21"/>
      <c r="E133" s="109"/>
      <c r="F133" s="109"/>
      <c r="G133" s="12"/>
      <c r="H133" s="13">
        <v>800000</v>
      </c>
      <c r="I133" s="14"/>
      <c r="J133" s="12"/>
      <c r="K133" s="13">
        <f t="shared" si="6"/>
        <v>745000</v>
      </c>
      <c r="L133" s="14"/>
      <c r="M133" s="24"/>
      <c r="N133" s="25"/>
      <c r="O133" s="25"/>
      <c r="P133" s="26">
        <v>745000</v>
      </c>
    </row>
    <row r="134" spans="1:16" x14ac:dyDescent="0.15">
      <c r="A134" s="110"/>
      <c r="B134" s="109"/>
      <c r="C134" s="109" t="s">
        <v>16</v>
      </c>
      <c r="D134" s="21"/>
      <c r="E134" s="109"/>
      <c r="F134" s="109"/>
      <c r="G134" s="12"/>
      <c r="H134" s="13">
        <v>135000</v>
      </c>
      <c r="I134" s="14"/>
      <c r="J134" s="12"/>
      <c r="K134" s="13">
        <f t="shared" si="6"/>
        <v>118259</v>
      </c>
      <c r="L134" s="14"/>
      <c r="M134" s="24"/>
      <c r="N134" s="25"/>
      <c r="O134" s="25"/>
      <c r="P134" s="26">
        <v>118259</v>
      </c>
    </row>
    <row r="135" spans="1:16" x14ac:dyDescent="0.15">
      <c r="A135" s="110"/>
      <c r="B135" s="109"/>
      <c r="C135" s="109" t="s">
        <v>25</v>
      </c>
      <c r="D135" s="21"/>
      <c r="E135" s="109"/>
      <c r="F135" s="109"/>
      <c r="G135" s="12"/>
      <c r="H135" s="13">
        <v>580000</v>
      </c>
      <c r="I135" s="14"/>
      <c r="J135" s="12"/>
      <c r="K135" s="13">
        <f t="shared" si="6"/>
        <v>523440</v>
      </c>
      <c r="L135" s="14"/>
      <c r="M135" s="24"/>
      <c r="N135" s="25"/>
      <c r="O135" s="25"/>
      <c r="P135" s="26">
        <v>523440</v>
      </c>
    </row>
    <row r="136" spans="1:16" x14ac:dyDescent="0.15">
      <c r="A136" s="110"/>
      <c r="B136" s="109"/>
      <c r="C136" s="109" t="s">
        <v>17</v>
      </c>
      <c r="D136" s="21"/>
      <c r="E136" s="109"/>
      <c r="F136" s="109"/>
      <c r="G136" s="12"/>
      <c r="H136" s="13">
        <v>7500</v>
      </c>
      <c r="I136" s="14"/>
      <c r="J136" s="12"/>
      <c r="K136" s="13">
        <f t="shared" si="6"/>
        <v>7128</v>
      </c>
      <c r="L136" s="14"/>
      <c r="M136" s="24"/>
      <c r="N136" s="25"/>
      <c r="O136" s="25"/>
      <c r="P136" s="26">
        <v>7128</v>
      </c>
    </row>
    <row r="137" spans="1:16" x14ac:dyDescent="0.15">
      <c r="A137" s="110"/>
      <c r="B137" s="109"/>
      <c r="C137" s="109" t="s">
        <v>18</v>
      </c>
      <c r="D137" s="21"/>
      <c r="E137" s="109"/>
      <c r="F137" s="109"/>
      <c r="G137" s="12"/>
      <c r="H137" s="13">
        <v>90000</v>
      </c>
      <c r="I137" s="14"/>
      <c r="J137" s="12"/>
      <c r="K137" s="13">
        <f t="shared" si="6"/>
        <v>83567</v>
      </c>
      <c r="L137" s="14"/>
      <c r="M137" s="24"/>
      <c r="N137" s="25"/>
      <c r="O137" s="25"/>
      <c r="P137" s="26">
        <v>83567</v>
      </c>
    </row>
    <row r="138" spans="1:16" x14ac:dyDescent="0.15">
      <c r="A138" s="110"/>
      <c r="B138" s="109"/>
      <c r="C138" s="109" t="s">
        <v>19</v>
      </c>
      <c r="D138" s="21"/>
      <c r="E138" s="109"/>
      <c r="F138" s="109"/>
      <c r="G138" s="12"/>
      <c r="H138" s="13">
        <v>82800</v>
      </c>
      <c r="I138" s="14"/>
      <c r="J138" s="12"/>
      <c r="K138" s="13">
        <f t="shared" si="6"/>
        <v>57679</v>
      </c>
      <c r="L138" s="14"/>
      <c r="M138" s="24"/>
      <c r="N138" s="25"/>
      <c r="O138" s="25"/>
      <c r="P138" s="26">
        <v>57679</v>
      </c>
    </row>
    <row r="139" spans="1:16" x14ac:dyDescent="0.15">
      <c r="A139" s="110"/>
      <c r="B139" s="33"/>
      <c r="C139" s="33" t="s">
        <v>69</v>
      </c>
      <c r="D139" s="34"/>
      <c r="E139" s="33"/>
      <c r="F139" s="33"/>
      <c r="G139" s="12"/>
      <c r="H139" s="23">
        <v>51750</v>
      </c>
      <c r="I139" s="14"/>
      <c r="J139" s="12"/>
      <c r="K139" s="13">
        <f t="shared" si="6"/>
        <v>72600</v>
      </c>
      <c r="L139" s="14"/>
      <c r="M139" s="24"/>
      <c r="N139" s="25"/>
      <c r="O139" s="25"/>
      <c r="P139" s="26">
        <v>72600</v>
      </c>
    </row>
    <row r="140" spans="1:16" x14ac:dyDescent="0.15">
      <c r="A140" s="110"/>
      <c r="B140" s="33"/>
      <c r="C140" s="33" t="s">
        <v>20</v>
      </c>
      <c r="D140" s="34"/>
      <c r="E140" s="33"/>
      <c r="F140" s="33"/>
      <c r="G140" s="12"/>
      <c r="H140" s="13">
        <v>41334</v>
      </c>
      <c r="I140" s="14"/>
      <c r="J140" s="12"/>
      <c r="K140" s="13">
        <f t="shared" si="6"/>
        <v>28923</v>
      </c>
      <c r="L140" s="14"/>
      <c r="M140" s="24"/>
      <c r="N140" s="25"/>
      <c r="O140" s="25"/>
      <c r="P140" s="26">
        <v>28923</v>
      </c>
    </row>
    <row r="141" spans="1:16" x14ac:dyDescent="0.15">
      <c r="A141" s="47"/>
      <c r="B141" s="51"/>
      <c r="C141" s="51" t="s">
        <v>70</v>
      </c>
      <c r="D141" s="52"/>
      <c r="E141" s="51"/>
      <c r="F141" s="53"/>
      <c r="G141" s="29"/>
      <c r="H141" s="23">
        <v>0</v>
      </c>
      <c r="I141" s="30"/>
      <c r="J141" s="29"/>
      <c r="K141" s="13">
        <f t="shared" si="6"/>
        <v>20700</v>
      </c>
      <c r="L141" s="30"/>
      <c r="M141" s="54"/>
      <c r="N141" s="55"/>
      <c r="O141" s="55"/>
      <c r="P141" s="56">
        <v>20700</v>
      </c>
    </row>
    <row r="142" spans="1:16" x14ac:dyDescent="0.15">
      <c r="A142" s="111"/>
      <c r="B142" s="40" t="s">
        <v>72</v>
      </c>
      <c r="C142" s="57"/>
      <c r="D142" s="39"/>
      <c r="E142" s="40"/>
      <c r="F142" s="40"/>
      <c r="G142" s="58"/>
      <c r="H142" s="59">
        <f>SUM(H37,H88,H113)</f>
        <v>78204452</v>
      </c>
      <c r="I142" s="60"/>
      <c r="J142" s="58"/>
      <c r="K142" s="59">
        <f>SUM(K37,K88,K113)</f>
        <v>47201596</v>
      </c>
      <c r="L142" s="60"/>
      <c r="M142" s="44">
        <f>SUM(M38:M141)</f>
        <v>30267342</v>
      </c>
      <c r="N142" s="45">
        <f>SUM(N38:N141)</f>
        <v>808126</v>
      </c>
      <c r="O142" s="45">
        <f>SUM(O38:O141)</f>
        <v>8951022</v>
      </c>
      <c r="P142" s="61">
        <f>SUM(P38:P141)</f>
        <v>7175106</v>
      </c>
    </row>
    <row r="143" spans="1:16" ht="14.25" thickBot="1" x14ac:dyDescent="0.2">
      <c r="A143" s="62"/>
      <c r="B143" s="63" t="s">
        <v>73</v>
      </c>
      <c r="C143" s="64"/>
      <c r="D143" s="65"/>
      <c r="E143" s="63"/>
      <c r="F143" s="63"/>
      <c r="G143" s="66"/>
      <c r="H143" s="67">
        <f>H35-H142</f>
        <v>-4604572</v>
      </c>
      <c r="I143" s="68"/>
      <c r="J143" s="66"/>
      <c r="K143" s="67">
        <f>K35-K142</f>
        <v>14497020</v>
      </c>
      <c r="L143" s="68"/>
      <c r="M143" s="69">
        <f>M35-M142</f>
        <v>6787463</v>
      </c>
      <c r="N143" s="70">
        <f>N35-N142</f>
        <v>511435</v>
      </c>
      <c r="O143" s="71">
        <f>O35-O142</f>
        <v>4521067</v>
      </c>
      <c r="P143" s="72">
        <f>P35-P142</f>
        <v>2677055</v>
      </c>
    </row>
    <row r="144" spans="1:16" x14ac:dyDescent="0.15">
      <c r="A144" s="112"/>
      <c r="B144" s="113"/>
      <c r="C144" s="114"/>
      <c r="D144" s="115"/>
      <c r="E144" s="113"/>
      <c r="F144" s="113"/>
      <c r="G144" s="116"/>
      <c r="H144" s="117"/>
      <c r="I144" s="118"/>
      <c r="J144" s="116"/>
      <c r="K144" s="117"/>
      <c r="L144" s="118"/>
      <c r="M144" s="119"/>
      <c r="N144" s="120"/>
      <c r="O144" s="120"/>
      <c r="P144" s="121"/>
    </row>
    <row r="145" spans="1:16" x14ac:dyDescent="0.15">
      <c r="A145" s="136" t="s">
        <v>98</v>
      </c>
      <c r="B145" s="137"/>
      <c r="C145" s="137"/>
      <c r="D145" s="137"/>
      <c r="E145" s="137"/>
      <c r="F145" s="138"/>
      <c r="G145" s="29"/>
      <c r="H145" s="73"/>
      <c r="I145" s="30"/>
      <c r="J145" s="29"/>
      <c r="K145" s="73">
        <f>SUM(M145:N145)</f>
        <v>0</v>
      </c>
      <c r="L145" s="30"/>
      <c r="M145" s="122">
        <v>255718</v>
      </c>
      <c r="N145" s="107">
        <v>-255718</v>
      </c>
      <c r="O145" s="123"/>
      <c r="P145" s="56"/>
    </row>
    <row r="146" spans="1:16" x14ac:dyDescent="0.15">
      <c r="A146" s="74"/>
      <c r="B146" s="139" t="s">
        <v>74</v>
      </c>
      <c r="C146" s="139"/>
      <c r="D146" s="139"/>
      <c r="E146" s="139"/>
      <c r="F146" s="140"/>
      <c r="G146" s="75"/>
      <c r="H146" s="76">
        <f>H143</f>
        <v>-4604572</v>
      </c>
      <c r="I146" s="77"/>
      <c r="J146" s="78"/>
      <c r="K146" s="76">
        <f>K143</f>
        <v>14497020</v>
      </c>
      <c r="L146" s="128"/>
      <c r="M146" s="122">
        <f t="shared" ref="M146:P146" si="7">SUM(M143:M145)</f>
        <v>7043181</v>
      </c>
      <c r="N146" s="107">
        <f t="shared" si="7"/>
        <v>255717</v>
      </c>
      <c r="O146" s="107">
        <f t="shared" si="7"/>
        <v>4521067</v>
      </c>
      <c r="P146" s="81">
        <f t="shared" si="7"/>
        <v>2677055</v>
      </c>
    </row>
    <row r="147" spans="1:16" x14ac:dyDescent="0.15">
      <c r="A147" s="74"/>
      <c r="B147" s="124" t="s">
        <v>75</v>
      </c>
      <c r="C147" s="82"/>
      <c r="D147" s="82"/>
      <c r="E147" s="82"/>
      <c r="F147" s="83"/>
      <c r="G147" s="75"/>
      <c r="H147" s="59">
        <v>69224790</v>
      </c>
      <c r="I147" s="77"/>
      <c r="J147" s="78"/>
      <c r="K147" s="84">
        <v>69224790</v>
      </c>
      <c r="L147" s="60"/>
      <c r="M147" s="125"/>
      <c r="N147" s="80"/>
      <c r="O147" s="80"/>
      <c r="P147" s="81"/>
    </row>
    <row r="148" spans="1:16" x14ac:dyDescent="0.15">
      <c r="A148" s="74"/>
      <c r="B148" s="124" t="s">
        <v>76</v>
      </c>
      <c r="C148" s="82"/>
      <c r="D148" s="82"/>
      <c r="E148" s="82"/>
      <c r="F148" s="83"/>
      <c r="G148" s="75"/>
      <c r="H148" s="59">
        <f>SUM(H146:H147)</f>
        <v>64620218</v>
      </c>
      <c r="I148" s="77"/>
      <c r="J148" s="78"/>
      <c r="K148" s="59">
        <f>K146+K147</f>
        <v>83721810</v>
      </c>
      <c r="L148" s="60"/>
      <c r="M148" s="79"/>
      <c r="N148" s="80"/>
      <c r="O148" s="80"/>
      <c r="P148" s="81"/>
    </row>
    <row r="149" spans="1:16" ht="14.25" thickBot="1" x14ac:dyDescent="0.2">
      <c r="A149" s="85" t="s">
        <v>77</v>
      </c>
      <c r="B149" s="86"/>
      <c r="C149" s="87"/>
      <c r="D149" s="87"/>
      <c r="E149" s="87"/>
      <c r="F149" s="88"/>
      <c r="G149" s="89"/>
      <c r="H149" s="90">
        <f>H148</f>
        <v>64620218</v>
      </c>
      <c r="I149" s="91"/>
      <c r="J149" s="92"/>
      <c r="K149" s="90">
        <f>K148</f>
        <v>83721810</v>
      </c>
      <c r="L149" s="68"/>
      <c r="M149" s="93"/>
      <c r="N149" s="94"/>
      <c r="O149" s="94"/>
      <c r="P149" s="95"/>
    </row>
    <row r="150" spans="1:16" x14ac:dyDescent="0.15">
      <c r="A150" s="28" t="s">
        <v>78</v>
      </c>
      <c r="B150" s="28"/>
      <c r="C150" s="96"/>
      <c r="D150" s="96"/>
      <c r="E150" s="28"/>
      <c r="F150" s="28"/>
      <c r="G150" s="28"/>
      <c r="H150" s="28"/>
      <c r="I150" s="28"/>
      <c r="J150" s="28"/>
      <c r="K150" s="97"/>
      <c r="L150" s="28"/>
      <c r="M150" s="98"/>
      <c r="N150" s="98"/>
      <c r="O150" s="98"/>
      <c r="P150" s="98"/>
    </row>
    <row r="151" spans="1:16" x14ac:dyDescent="0.15">
      <c r="A151" s="28" t="s">
        <v>84</v>
      </c>
      <c r="B151" s="28"/>
      <c r="C151" s="96"/>
      <c r="D151" s="96"/>
      <c r="E151" s="28"/>
      <c r="F151" s="28"/>
      <c r="G151" s="28"/>
      <c r="H151" s="28"/>
      <c r="I151" s="28"/>
      <c r="J151" s="28"/>
      <c r="K151" s="97"/>
      <c r="L151" s="28"/>
      <c r="M151" s="99"/>
      <c r="N151" s="99"/>
      <c r="O151" s="99"/>
      <c r="P151" s="99"/>
    </row>
    <row r="152" spans="1:16" x14ac:dyDescent="0.15">
      <c r="A152" s="129" t="s">
        <v>79</v>
      </c>
      <c r="B152" s="129"/>
      <c r="C152" s="129"/>
      <c r="D152" s="129"/>
      <c r="E152" s="129"/>
      <c r="F152" s="100"/>
      <c r="G152" s="130">
        <f>M142</f>
        <v>30267342</v>
      </c>
      <c r="H152" s="130"/>
      <c r="I152" s="28" t="s">
        <v>80</v>
      </c>
      <c r="J152" s="28"/>
      <c r="K152" s="97">
        <f>K142</f>
        <v>47201596</v>
      </c>
      <c r="L152" s="28"/>
      <c r="M152" s="101" t="s">
        <v>81</v>
      </c>
      <c r="N152" s="102">
        <f>M142/K142</f>
        <v>0.64123556330595266</v>
      </c>
      <c r="O152" s="98"/>
      <c r="P152" s="98"/>
    </row>
  </sheetData>
  <mergeCells count="18">
    <mergeCell ref="A1:P1"/>
    <mergeCell ref="A2:P2"/>
    <mergeCell ref="A3:G3"/>
    <mergeCell ref="A4:F5"/>
    <mergeCell ref="G4:I5"/>
    <mergeCell ref="J4:L5"/>
    <mergeCell ref="M4:M5"/>
    <mergeCell ref="N4:O4"/>
    <mergeCell ref="P4:P5"/>
    <mergeCell ref="A152:E152"/>
    <mergeCell ref="G152:H152"/>
    <mergeCell ref="A6:F6"/>
    <mergeCell ref="C24:F24"/>
    <mergeCell ref="C90:E90"/>
    <mergeCell ref="C115:E115"/>
    <mergeCell ref="A145:F145"/>
    <mergeCell ref="B146:F146"/>
    <mergeCell ref="D57:F57"/>
  </mergeCells>
  <phoneticPr fontId="1"/>
  <pageMargins left="0.7" right="0.7" top="0.75" bottom="0.75" header="0.3" footer="0.3"/>
  <pageSetup paperSize="9" scale="8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R03正味（1）議案書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</dc:creator>
  <cp:lastModifiedBy>Owner</cp:lastModifiedBy>
  <cp:lastPrinted>2022-04-07T04:04:50Z</cp:lastPrinted>
  <dcterms:created xsi:type="dcterms:W3CDTF">2017-02-23T04:20:30Z</dcterms:created>
  <dcterms:modified xsi:type="dcterms:W3CDTF">2022-06-15T00:27:58Z</dcterms:modified>
</cp:coreProperties>
</file>